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110" windowWidth="12120" windowHeight="8040" tabRatio="940"/>
  </bookViews>
  <sheets>
    <sheet name="WDI_Standard_Order_Form" sheetId="12" r:id="rId1"/>
    <sheet name="OSC_Calcs" sheetId="5" r:id="rId2"/>
    <sheet name="Colors_'19" sheetId="22" r:id="rId3"/>
    <sheet name="Stool_Template" sheetId="15" r:id="rId4"/>
    <sheet name="Round_top_Template" sheetId="17" r:id="rId5"/>
    <sheet name="Round_top_Template_Extended" sheetId="25" r:id="rId6"/>
    <sheet name="Octagon_Template" sheetId="23" r:id="rId7"/>
    <sheet name="Trapezoid_Template" sheetId="16" r:id="rId8"/>
    <sheet name="Revisions" sheetId="21" r:id="rId9"/>
  </sheets>
  <definedNames>
    <definedName name="Clip">#REF!</definedName>
    <definedName name="JK">WDI_Standard_Order_Form!$A$2:$N$32</definedName>
    <definedName name="Label_Range_Area" localSheetId="1">OSC_Calcs!$A$8:$AS$23</definedName>
    <definedName name="Label_Range_Area">#REF!</definedName>
    <definedName name="Line_Link_for_Labels" comment="Link label line # too row in worksheet">#REF!</definedName>
    <definedName name="LS" comment="area to copy &amp; paste to production worksheet" localSheetId="0">WDI_Standard_Order_Form!$B$2:$N$32</definedName>
    <definedName name="Page1">WDI_Standard_Order_Form!$A$2:$X$32</definedName>
    <definedName name="Pallet">#REF!</definedName>
    <definedName name="_xlnm.Print_Area" localSheetId="2">'Colors_''19'!$A$1:$N$56</definedName>
    <definedName name="_xlnm.Print_Area" localSheetId="6">Octagon_Template!$D$6:$O$36</definedName>
    <definedName name="_xlnm.Print_Area" localSheetId="1">OSC_Calcs!$B$9:$R$24</definedName>
    <definedName name="_xlnm.Print_Area" localSheetId="8">Revisions!$B$2:$D$29</definedName>
    <definedName name="_xlnm.Print_Area" localSheetId="4">Round_top_Template!$A$2:$F$28</definedName>
    <definedName name="_xlnm.Print_Area" localSheetId="5">Round_top_Template_Extended!$A$2:$F$28</definedName>
    <definedName name="_xlnm.Print_Area" localSheetId="3">Stool_Template!$A$2:$F$28</definedName>
    <definedName name="_xlnm.Print_Area" localSheetId="7">Trapezoid_Template!$B$4:$H$28</definedName>
    <definedName name="_xlnm.Print_Area" localSheetId="0">WDI_Standard_Order_Form!$E$9:$AB$34</definedName>
    <definedName name="_xlnm.Print_Titles" localSheetId="6">Octagon_Template!$A:$C,Octagon_Template!$1:$5</definedName>
    <definedName name="_xlnm.Print_Titles" localSheetId="1">OSC_Calcs!$A:$A,OSC_Calcs!$1:$8</definedName>
    <definedName name="_xlnm.Print_Titles" localSheetId="8">Revisions!$A:$A,Revisions!$1:$1</definedName>
    <definedName name="_xlnm.Print_Titles" localSheetId="4">Round_top_Template!$1:$1</definedName>
    <definedName name="_xlnm.Print_Titles" localSheetId="5">Round_top_Template_Extended!$1:$1</definedName>
    <definedName name="_xlnm.Print_Titles" localSheetId="3">Stool_Template!$1:$1</definedName>
    <definedName name="_xlnm.Print_Titles" localSheetId="7">Trapezoid_Template!$A:$A,Trapezoid_Template!$1:$3</definedName>
    <definedName name="_xlnm.Print_Titles" localSheetId="0">WDI_Standard_Order_Form!$A:$D,WDI_Standard_Order_Form!$1:$8</definedName>
  </definedNames>
  <calcPr calcId="145621" iterate="1" iterateCount="10"/>
</workbook>
</file>

<file path=xl/calcChain.xml><?xml version="1.0" encoding="utf-8"?>
<calcChain xmlns="http://schemas.openxmlformats.org/spreadsheetml/2006/main">
  <c r="I5" i="12" l="1"/>
  <c r="L5" i="12"/>
  <c r="L21" i="12" l="1"/>
  <c r="L22" i="12"/>
  <c r="L23" i="12"/>
  <c r="L24" i="12"/>
  <c r="N5" i="12" l="1"/>
  <c r="AK9" i="23"/>
  <c r="AJ9" i="23"/>
  <c r="AB23" i="23"/>
  <c r="AA23" i="23"/>
  <c r="Z23" i="23"/>
  <c r="Y23" i="23"/>
  <c r="X23" i="23"/>
  <c r="AB22" i="23"/>
  <c r="AA22" i="23"/>
  <c r="Z22" i="23"/>
  <c r="Y22" i="23"/>
  <c r="X22" i="23"/>
  <c r="AB21" i="23"/>
  <c r="AA21" i="23"/>
  <c r="Z21" i="23"/>
  <c r="Y21" i="23"/>
  <c r="X21" i="23"/>
  <c r="AB20" i="23"/>
  <c r="AA20" i="23"/>
  <c r="Z20" i="23"/>
  <c r="Y20" i="23"/>
  <c r="X20" i="23"/>
  <c r="AB19" i="23"/>
  <c r="AA19" i="23"/>
  <c r="Z19" i="23"/>
  <c r="Y19" i="23"/>
  <c r="X19" i="23"/>
  <c r="AB18" i="23"/>
  <c r="AA18" i="23"/>
  <c r="Z18" i="23"/>
  <c r="Y18" i="23"/>
  <c r="X18" i="23"/>
  <c r="AB17" i="23"/>
  <c r="AA17" i="23"/>
  <c r="Z17" i="23"/>
  <c r="Y17" i="23"/>
  <c r="X17" i="23"/>
  <c r="AB16" i="23"/>
  <c r="AA16" i="23"/>
  <c r="Z16" i="23"/>
  <c r="Y16" i="23"/>
  <c r="X16" i="23"/>
  <c r="AB15" i="23"/>
  <c r="AA15" i="23"/>
  <c r="Z15" i="23"/>
  <c r="Y15" i="23"/>
  <c r="X15" i="23"/>
  <c r="AB14" i="23"/>
  <c r="AA14" i="23"/>
  <c r="Z14" i="23"/>
  <c r="Y14" i="23"/>
  <c r="X14" i="23"/>
  <c r="AB13" i="23"/>
  <c r="AA13" i="23"/>
  <c r="Z13" i="23"/>
  <c r="Y13" i="23"/>
  <c r="X13" i="23"/>
  <c r="AB12" i="23"/>
  <c r="AA12" i="23"/>
  <c r="Z12" i="23"/>
  <c r="Y12" i="23"/>
  <c r="X12" i="23"/>
  <c r="AB11" i="23"/>
  <c r="AA11" i="23"/>
  <c r="Z11" i="23"/>
  <c r="Y11" i="23"/>
  <c r="X11" i="23"/>
  <c r="AB10" i="23"/>
  <c r="AA10" i="23"/>
  <c r="Z10" i="23"/>
  <c r="Y10" i="23"/>
  <c r="X10" i="23"/>
  <c r="AU9" i="23"/>
  <c r="AS9" i="23"/>
  <c r="AQ9" i="23"/>
  <c r="D7" i="23"/>
  <c r="AB9" i="23"/>
  <c r="AA9" i="23"/>
  <c r="Z9" i="23"/>
  <c r="Y9" i="23"/>
  <c r="X9" i="23"/>
  <c r="BF6" i="23"/>
  <c r="BF7" i="23" s="1"/>
  <c r="Z6" i="23"/>
  <c r="Z5" i="23"/>
  <c r="BF4" i="23"/>
  <c r="Z4" i="23"/>
  <c r="Z3" i="23"/>
  <c r="J2" i="23"/>
  <c r="F2" i="23"/>
  <c r="J1" i="23"/>
  <c r="F1" i="23"/>
  <c r="AM9" i="23" l="1"/>
  <c r="BA9" i="23" s="1"/>
  <c r="AR9" i="23"/>
  <c r="AT9" i="23" s="1"/>
  <c r="AV9" i="23" s="1"/>
  <c r="BF9" i="23"/>
  <c r="BF11" i="23"/>
  <c r="L9" i="12"/>
  <c r="AO9" i="23" l="1"/>
  <c r="C14" i="23" s="1"/>
  <c r="C18" i="23" s="1"/>
  <c r="AZ9" i="23"/>
  <c r="AN9" i="23" s="1"/>
  <c r="AW9" i="23"/>
  <c r="C15" i="23" s="1"/>
  <c r="AX9" i="23"/>
  <c r="C16" i="23" s="1"/>
  <c r="C20" i="23" s="1"/>
  <c r="AY9" i="12"/>
  <c r="BA9" i="12"/>
  <c r="C19" i="23" l="1"/>
  <c r="Q19" i="12"/>
  <c r="Q18" i="12"/>
  <c r="Q17" i="12"/>
  <c r="Q16" i="12"/>
  <c r="Q15" i="12"/>
  <c r="Q14" i="12"/>
  <c r="Q13" i="12"/>
  <c r="Q12" i="12"/>
  <c r="Q11" i="12"/>
  <c r="Q10" i="12"/>
  <c r="D29" i="23" l="1"/>
  <c r="D30" i="23" s="1"/>
  <c r="X24" i="12"/>
  <c r="Q24" i="12"/>
  <c r="X23" i="12"/>
  <c r="Q23" i="12"/>
  <c r="X22" i="12"/>
  <c r="Q22" i="12"/>
  <c r="X21" i="12"/>
  <c r="Q21" i="12"/>
  <c r="Q9" i="12"/>
  <c r="A33" i="12" l="1"/>
  <c r="D33" i="12"/>
  <c r="C33" i="12"/>
  <c r="W26" i="12"/>
  <c r="V26" i="12"/>
  <c r="U26" i="12"/>
  <c r="T26" i="12"/>
  <c r="O24" i="12"/>
  <c r="O23" i="12"/>
  <c r="O22" i="12"/>
  <c r="O21" i="12"/>
  <c r="L19" i="12"/>
  <c r="L18" i="12"/>
  <c r="L17" i="12"/>
  <c r="L16" i="12"/>
  <c r="L15" i="12"/>
  <c r="L14" i="12"/>
  <c r="L13" i="12"/>
  <c r="L12" i="12"/>
  <c r="L11" i="12"/>
  <c r="M10" i="12"/>
  <c r="AY10" i="12" s="1"/>
  <c r="L10" i="12"/>
  <c r="Q26" i="12"/>
  <c r="O5" i="12"/>
  <c r="M3" i="12"/>
  <c r="M11" i="12" l="1"/>
  <c r="AY11" i="12" s="1"/>
  <c r="BA10" i="12"/>
  <c r="BW10" i="12" s="1"/>
  <c r="AN38" i="12"/>
  <c r="AM38" i="12"/>
  <c r="AL38" i="12"/>
  <c r="AK38" i="12"/>
  <c r="AJ38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AF5" i="12"/>
  <c r="AO9" i="12"/>
  <c r="CQ24" i="12"/>
  <c r="CQ23" i="12"/>
  <c r="CQ22" i="12"/>
  <c r="CQ21" i="12"/>
  <c r="CO19" i="12"/>
  <c r="CO18" i="12"/>
  <c r="CO17" i="12"/>
  <c r="CO16" i="12"/>
  <c r="CO15" i="12"/>
  <c r="CO14" i="12"/>
  <c r="CO13" i="12"/>
  <c r="CO12" i="12"/>
  <c r="CO11" i="12"/>
  <c r="CO10" i="12"/>
  <c r="CO9" i="12"/>
  <c r="CP24" i="12"/>
  <c r="CK24" i="12" s="1"/>
  <c r="CP23" i="12"/>
  <c r="CK23" i="12" s="1"/>
  <c r="CP22" i="12"/>
  <c r="CK22" i="12" s="1"/>
  <c r="CP21" i="12"/>
  <c r="CK21" i="12" s="1"/>
  <c r="CQ19" i="12"/>
  <c r="CQ18" i="12"/>
  <c r="CQ17" i="12"/>
  <c r="CQ16" i="12"/>
  <c r="CQ15" i="12"/>
  <c r="CQ14" i="12"/>
  <c r="CQ13" i="12"/>
  <c r="CQ12" i="12"/>
  <c r="CQ11" i="12"/>
  <c r="CQ10" i="12"/>
  <c r="CQ9" i="12"/>
  <c r="CP19" i="12"/>
  <c r="CP18" i="12"/>
  <c r="CP17" i="12"/>
  <c r="CP16" i="12"/>
  <c r="CP15" i="12"/>
  <c r="CP14" i="12"/>
  <c r="CP13" i="12"/>
  <c r="CP12" i="12"/>
  <c r="CP11" i="12"/>
  <c r="CP10" i="12"/>
  <c r="CP9" i="12"/>
  <c r="AA20" i="12"/>
  <c r="CJ24" i="12"/>
  <c r="CJ23" i="12"/>
  <c r="CJ22" i="12"/>
  <c r="CJ21" i="12"/>
  <c r="CJ19" i="12"/>
  <c r="CJ18" i="12"/>
  <c r="CJ17" i="12"/>
  <c r="CJ16" i="12"/>
  <c r="CJ15" i="12"/>
  <c r="CJ14" i="12"/>
  <c r="CJ13" i="12"/>
  <c r="CJ12" i="12"/>
  <c r="CJ11" i="12"/>
  <c r="CJ10" i="12"/>
  <c r="CJ9" i="12"/>
  <c r="BU10" i="12"/>
  <c r="BU9" i="12"/>
  <c r="Y4" i="16"/>
  <c r="AB4" i="16" s="1"/>
  <c r="AX7" i="5"/>
  <c r="AY7" i="5"/>
  <c r="AZ7" i="5"/>
  <c r="B9" i="5"/>
  <c r="AU9" i="5"/>
  <c r="AY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I4" i="12"/>
  <c r="BJ4" i="12"/>
  <c r="BK4" i="12"/>
  <c r="BN4" i="12"/>
  <c r="BO4" i="12"/>
  <c r="BP4" i="12"/>
  <c r="BQ4" i="12"/>
  <c r="BR4" i="12"/>
  <c r="BS4" i="12"/>
  <c r="BT4" i="12"/>
  <c r="BU4" i="12"/>
  <c r="BV4" i="12"/>
  <c r="BW4" i="12"/>
  <c r="BX4" i="12"/>
  <c r="BY4" i="12"/>
  <c r="BZ4" i="12"/>
  <c r="CA4" i="12"/>
  <c r="AX9" i="12"/>
  <c r="BT9" i="12" s="1"/>
  <c r="AH9" i="12"/>
  <c r="AI9" i="12" s="1"/>
  <c r="AL9" i="12"/>
  <c r="AM9" i="12"/>
  <c r="BI9" i="12" s="1"/>
  <c r="AN9" i="12"/>
  <c r="BJ9" i="12" s="1"/>
  <c r="BK9" i="12"/>
  <c r="AP9" i="12"/>
  <c r="BL9" i="12" s="1"/>
  <c r="AQ9" i="12"/>
  <c r="BM9" i="12" s="1"/>
  <c r="AR9" i="12"/>
  <c r="BN9" i="12" s="1"/>
  <c r="AS9" i="12"/>
  <c r="BO9" i="12" s="1"/>
  <c r="AT9" i="12"/>
  <c r="CS9" i="12" s="1"/>
  <c r="AU9" i="12"/>
  <c r="BQ9" i="12" s="1"/>
  <c r="AW9" i="12"/>
  <c r="BS9" i="12" s="1"/>
  <c r="BW9" i="12"/>
  <c r="BR9" i="12"/>
  <c r="BV9" i="12"/>
  <c r="BX9" i="12"/>
  <c r="BZ9" i="12"/>
  <c r="CA9" i="12"/>
  <c r="AH10" i="12"/>
  <c r="AI10" i="12" s="1"/>
  <c r="AL10" i="12"/>
  <c r="AM10" i="12"/>
  <c r="BI10" i="12" s="1"/>
  <c r="AN10" i="12"/>
  <c r="BJ10" i="12" s="1"/>
  <c r="AO10" i="12"/>
  <c r="BK10" i="12" s="1"/>
  <c r="AP10" i="12"/>
  <c r="BL10" i="12" s="1"/>
  <c r="AQ10" i="12"/>
  <c r="BM10" i="12" s="1"/>
  <c r="AR10" i="12"/>
  <c r="BN10" i="12" s="1"/>
  <c r="AS10" i="12"/>
  <c r="BO10" i="12" s="1"/>
  <c r="AT10" i="12"/>
  <c r="BP10" i="12" s="1"/>
  <c r="AU10" i="12"/>
  <c r="BQ10" i="12" s="1"/>
  <c r="AW10" i="12"/>
  <c r="BS10" i="12" s="1"/>
  <c r="BR10" i="12"/>
  <c r="BV10" i="12"/>
  <c r="BX10" i="12"/>
  <c r="BZ10" i="12"/>
  <c r="CA10" i="12"/>
  <c r="BC11" i="12"/>
  <c r="AH11" i="12"/>
  <c r="AI11" i="12" s="1"/>
  <c r="AL11" i="12"/>
  <c r="AM11" i="12"/>
  <c r="BI11" i="12" s="1"/>
  <c r="AN11" i="12"/>
  <c r="BJ11" i="12" s="1"/>
  <c r="AO11" i="12"/>
  <c r="BK11" i="12" s="1"/>
  <c r="AP11" i="12"/>
  <c r="BL11" i="12" s="1"/>
  <c r="AQ11" i="12"/>
  <c r="BM11" i="12" s="1"/>
  <c r="AR11" i="12"/>
  <c r="BN11" i="12" s="1"/>
  <c r="AS11" i="12"/>
  <c r="BO11" i="12" s="1"/>
  <c r="AT11" i="12"/>
  <c r="BP11" i="12" s="1"/>
  <c r="AU11" i="12"/>
  <c r="BQ11" i="12" s="1"/>
  <c r="AW11" i="12"/>
  <c r="BS11" i="12" s="1"/>
  <c r="AX11" i="12"/>
  <c r="BT11" i="12" s="1"/>
  <c r="BR11" i="12"/>
  <c r="BV11" i="12"/>
  <c r="BX11" i="12"/>
  <c r="BZ11" i="12"/>
  <c r="CA11" i="12"/>
  <c r="BC12" i="12"/>
  <c r="BY12" i="12" s="1"/>
  <c r="AH12" i="12"/>
  <c r="AI12" i="12" s="1"/>
  <c r="AL12" i="12"/>
  <c r="AM12" i="12"/>
  <c r="BI12" i="12" s="1"/>
  <c r="AN12" i="12"/>
  <c r="BJ12" i="12" s="1"/>
  <c r="AO12" i="12"/>
  <c r="BK12" i="12" s="1"/>
  <c r="AP12" i="12"/>
  <c r="BL12" i="12" s="1"/>
  <c r="AQ12" i="12"/>
  <c r="BM12" i="12" s="1"/>
  <c r="AR12" i="12"/>
  <c r="BN12" i="12" s="1"/>
  <c r="AS12" i="12"/>
  <c r="BO12" i="12" s="1"/>
  <c r="AT12" i="12"/>
  <c r="BP12" i="12" s="1"/>
  <c r="AU12" i="12"/>
  <c r="BQ12" i="12" s="1"/>
  <c r="AW12" i="12"/>
  <c r="BS12" i="12" s="1"/>
  <c r="AX12" i="12"/>
  <c r="BT12" i="12" s="1"/>
  <c r="BR12" i="12"/>
  <c r="BV12" i="12"/>
  <c r="BX12" i="12"/>
  <c r="BZ12" i="12"/>
  <c r="CA12" i="12"/>
  <c r="BC13" i="12"/>
  <c r="BY13" i="12" s="1"/>
  <c r="AH13" i="12"/>
  <c r="AI13" i="12" s="1"/>
  <c r="AL13" i="12"/>
  <c r="AM13" i="12"/>
  <c r="BI13" i="12" s="1"/>
  <c r="AN13" i="12"/>
  <c r="BJ13" i="12" s="1"/>
  <c r="AO13" i="12"/>
  <c r="BK13" i="12" s="1"/>
  <c r="AP13" i="12"/>
  <c r="AQ13" i="12"/>
  <c r="BM13" i="12" s="1"/>
  <c r="AR13" i="12"/>
  <c r="BN13" i="12" s="1"/>
  <c r="AS13" i="12"/>
  <c r="BO13" i="12" s="1"/>
  <c r="AT13" i="12"/>
  <c r="BP13" i="12" s="1"/>
  <c r="AU13" i="12"/>
  <c r="BQ13" i="12" s="1"/>
  <c r="AW13" i="12"/>
  <c r="BS13" i="12" s="1"/>
  <c r="AX13" i="12"/>
  <c r="BT13" i="12" s="1"/>
  <c r="BL13" i="12"/>
  <c r="BR13" i="12"/>
  <c r="BV13" i="12"/>
  <c r="BX13" i="12"/>
  <c r="BZ13" i="12"/>
  <c r="CA13" i="12"/>
  <c r="BC14" i="12"/>
  <c r="BY14" i="12" s="1"/>
  <c r="AH14" i="12"/>
  <c r="AI14" i="12" s="1"/>
  <c r="AL14" i="12"/>
  <c r="AM14" i="12"/>
  <c r="BI14" i="12" s="1"/>
  <c r="AN14" i="12"/>
  <c r="BJ14" i="12" s="1"/>
  <c r="AO14" i="12"/>
  <c r="BK14" i="12" s="1"/>
  <c r="AP14" i="12"/>
  <c r="BL14" i="12" s="1"/>
  <c r="AQ14" i="12"/>
  <c r="BM14" i="12" s="1"/>
  <c r="AR14" i="12"/>
  <c r="BN14" i="12" s="1"/>
  <c r="AS14" i="12"/>
  <c r="BO14" i="12" s="1"/>
  <c r="AT14" i="12"/>
  <c r="BP14" i="12" s="1"/>
  <c r="AU14" i="12"/>
  <c r="BQ14" i="12" s="1"/>
  <c r="AW14" i="12"/>
  <c r="BS14" i="12" s="1"/>
  <c r="AX14" i="12"/>
  <c r="BT14" i="12" s="1"/>
  <c r="BR14" i="12"/>
  <c r="BV14" i="12"/>
  <c r="BX14" i="12"/>
  <c r="BZ14" i="12"/>
  <c r="CA14" i="12"/>
  <c r="AH15" i="12"/>
  <c r="AI15" i="12" s="1"/>
  <c r="AL15" i="12"/>
  <c r="AM15" i="12"/>
  <c r="BI15" i="12" s="1"/>
  <c r="AN15" i="12"/>
  <c r="BJ15" i="12" s="1"/>
  <c r="AO15" i="12"/>
  <c r="BK15" i="12" s="1"/>
  <c r="AP15" i="12"/>
  <c r="BL15" i="12" s="1"/>
  <c r="AQ15" i="12"/>
  <c r="BM15" i="12" s="1"/>
  <c r="AR15" i="12"/>
  <c r="BN15" i="12" s="1"/>
  <c r="AS15" i="12"/>
  <c r="BO15" i="12" s="1"/>
  <c r="AT15" i="12"/>
  <c r="BP15" i="12" s="1"/>
  <c r="AU15" i="12"/>
  <c r="BQ15" i="12" s="1"/>
  <c r="AW15" i="12"/>
  <c r="BS15" i="12" s="1"/>
  <c r="BR15" i="12"/>
  <c r="BV15" i="12"/>
  <c r="BX15" i="12"/>
  <c r="BZ15" i="12"/>
  <c r="CA15" i="12"/>
  <c r="AX16" i="12"/>
  <c r="BT16" i="12" s="1"/>
  <c r="AH16" i="12"/>
  <c r="AI16" i="12" s="1"/>
  <c r="AL16" i="12"/>
  <c r="AM16" i="12"/>
  <c r="BI16" i="12" s="1"/>
  <c r="AN16" i="12"/>
  <c r="BJ16" i="12" s="1"/>
  <c r="AO16" i="12"/>
  <c r="BK16" i="12" s="1"/>
  <c r="AP16" i="12"/>
  <c r="BL16" i="12" s="1"/>
  <c r="AQ16" i="12"/>
  <c r="BM16" i="12" s="1"/>
  <c r="AR16" i="12"/>
  <c r="BN16" i="12" s="1"/>
  <c r="AS16" i="12"/>
  <c r="BO16" i="12" s="1"/>
  <c r="AT16" i="12"/>
  <c r="BP16" i="12" s="1"/>
  <c r="AU16" i="12"/>
  <c r="BQ16" i="12" s="1"/>
  <c r="AW16" i="12"/>
  <c r="BS16" i="12" s="1"/>
  <c r="BC16" i="12"/>
  <c r="BY16" i="12" s="1"/>
  <c r="BR16" i="12"/>
  <c r="BV16" i="12"/>
  <c r="BX16" i="12"/>
  <c r="BZ16" i="12"/>
  <c r="CA16" i="12"/>
  <c r="AH17" i="12"/>
  <c r="AI17" i="12" s="1"/>
  <c r="AL17" i="12"/>
  <c r="AM17" i="12"/>
  <c r="BI17" i="12" s="1"/>
  <c r="AN17" i="12"/>
  <c r="BJ17" i="12" s="1"/>
  <c r="AO17" i="12"/>
  <c r="BK17" i="12" s="1"/>
  <c r="AP17" i="12"/>
  <c r="BL17" i="12" s="1"/>
  <c r="AQ17" i="12"/>
  <c r="BM17" i="12" s="1"/>
  <c r="AR17" i="12"/>
  <c r="BN17" i="12" s="1"/>
  <c r="AS17" i="12"/>
  <c r="BO17" i="12" s="1"/>
  <c r="AT17" i="12"/>
  <c r="BP17" i="12" s="1"/>
  <c r="AU17" i="12"/>
  <c r="BQ17" i="12" s="1"/>
  <c r="AW17" i="12"/>
  <c r="BS17" i="12" s="1"/>
  <c r="BR17" i="12"/>
  <c r="BV17" i="12"/>
  <c r="BX17" i="12"/>
  <c r="BZ17" i="12"/>
  <c r="CA17" i="12"/>
  <c r="AH18" i="12"/>
  <c r="AI18" i="12" s="1"/>
  <c r="AL18" i="12"/>
  <c r="AM18" i="12"/>
  <c r="BI18" i="12" s="1"/>
  <c r="AN18" i="12"/>
  <c r="BJ18" i="12" s="1"/>
  <c r="AO18" i="12"/>
  <c r="BK18" i="12" s="1"/>
  <c r="AP18" i="12"/>
  <c r="BL18" i="12" s="1"/>
  <c r="AQ18" i="12"/>
  <c r="BM18" i="12" s="1"/>
  <c r="AR18" i="12"/>
  <c r="BN18" i="12" s="1"/>
  <c r="AS18" i="12"/>
  <c r="BO18" i="12" s="1"/>
  <c r="AT18" i="12"/>
  <c r="BP18" i="12" s="1"/>
  <c r="AU18" i="12"/>
  <c r="BQ18" i="12" s="1"/>
  <c r="AW18" i="12"/>
  <c r="BS18" i="12" s="1"/>
  <c r="BR18" i="12"/>
  <c r="BV18" i="12"/>
  <c r="BX18" i="12"/>
  <c r="BZ18" i="12"/>
  <c r="CA18" i="12"/>
  <c r="AH19" i="12"/>
  <c r="AI19" i="12" s="1"/>
  <c r="AL19" i="12"/>
  <c r="AM19" i="12"/>
  <c r="BI19" i="12" s="1"/>
  <c r="AN19" i="12"/>
  <c r="BJ19" i="12" s="1"/>
  <c r="AO19" i="12"/>
  <c r="BK19" i="12" s="1"/>
  <c r="AP19" i="12"/>
  <c r="BL19" i="12" s="1"/>
  <c r="AQ19" i="12"/>
  <c r="BM19" i="12" s="1"/>
  <c r="AR19" i="12"/>
  <c r="BN19" i="12" s="1"/>
  <c r="AS19" i="12"/>
  <c r="BO19" i="12" s="1"/>
  <c r="AT19" i="12"/>
  <c r="BP19" i="12" s="1"/>
  <c r="AU19" i="12"/>
  <c r="BQ19" i="12" s="1"/>
  <c r="AW19" i="12"/>
  <c r="BS19" i="12" s="1"/>
  <c r="BR19" i="12"/>
  <c r="BV19" i="12"/>
  <c r="BX19" i="12"/>
  <c r="BZ19" i="12"/>
  <c r="CA19" i="12"/>
  <c r="CI21" i="12"/>
  <c r="AH21" i="12"/>
  <c r="AI21" i="12" s="1"/>
  <c r="AL21" i="12"/>
  <c r="AR21" i="12"/>
  <c r="BN21" i="12" s="1"/>
  <c r="AS21" i="12"/>
  <c r="BO21" i="12" s="1"/>
  <c r="AT21" i="12"/>
  <c r="BP21" i="12" s="1"/>
  <c r="AU21" i="12"/>
  <c r="BQ21" i="12" s="1"/>
  <c r="AW21" i="12"/>
  <c r="BS21" i="12" s="1"/>
  <c r="BI21" i="12"/>
  <c r="BJ21" i="12"/>
  <c r="BK21" i="12"/>
  <c r="BL21" i="12"/>
  <c r="BM21" i="12"/>
  <c r="BR21" i="12"/>
  <c r="BT21" i="12"/>
  <c r="BV21" i="12"/>
  <c r="BX21" i="12"/>
  <c r="BY21" i="12"/>
  <c r="BZ21" i="12"/>
  <c r="CA21" i="12"/>
  <c r="CI22" i="12"/>
  <c r="AH22" i="12"/>
  <c r="AI22" i="12" s="1"/>
  <c r="AL22" i="12"/>
  <c r="AR22" i="12"/>
  <c r="BN22" i="12" s="1"/>
  <c r="AS22" i="12"/>
  <c r="BO22" i="12" s="1"/>
  <c r="AT22" i="12"/>
  <c r="BP22" i="12" s="1"/>
  <c r="AU22" i="12"/>
  <c r="BQ22" i="12" s="1"/>
  <c r="AW22" i="12"/>
  <c r="BS22" i="12" s="1"/>
  <c r="BI22" i="12"/>
  <c r="BJ22" i="12"/>
  <c r="BK22" i="12"/>
  <c r="BL22" i="12"/>
  <c r="BM22" i="12"/>
  <c r="BR22" i="12"/>
  <c r="BT22" i="12"/>
  <c r="BV22" i="12"/>
  <c r="BX22" i="12"/>
  <c r="BY22" i="12"/>
  <c r="BZ22" i="12"/>
  <c r="CA22" i="12"/>
  <c r="CI23" i="12"/>
  <c r="AH23" i="12"/>
  <c r="AI23" i="12" s="1"/>
  <c r="AL23" i="12"/>
  <c r="AR23" i="12"/>
  <c r="BN23" i="12" s="1"/>
  <c r="AS23" i="12"/>
  <c r="BO23" i="12" s="1"/>
  <c r="AT23" i="12"/>
  <c r="BP23" i="12" s="1"/>
  <c r="AU23" i="12"/>
  <c r="BQ23" i="12" s="1"/>
  <c r="AW23" i="12"/>
  <c r="BS23" i="12" s="1"/>
  <c r="BI23" i="12"/>
  <c r="BJ23" i="12"/>
  <c r="BK23" i="12"/>
  <c r="BL23" i="12"/>
  <c r="BM23" i="12"/>
  <c r="BR23" i="12"/>
  <c r="BT23" i="12"/>
  <c r="BV23" i="12"/>
  <c r="BX23" i="12"/>
  <c r="BY23" i="12"/>
  <c r="BZ23" i="12"/>
  <c r="CA23" i="12"/>
  <c r="CI24" i="12"/>
  <c r="AH24" i="12"/>
  <c r="AI24" i="12" s="1"/>
  <c r="AL24" i="12"/>
  <c r="AR24" i="12"/>
  <c r="BN24" i="12" s="1"/>
  <c r="AS24" i="12"/>
  <c r="BO24" i="12" s="1"/>
  <c r="AT24" i="12"/>
  <c r="BP24" i="12" s="1"/>
  <c r="AU24" i="12"/>
  <c r="BQ24" i="12" s="1"/>
  <c r="AW24" i="12"/>
  <c r="BS24" i="12" s="1"/>
  <c r="BI24" i="12"/>
  <c r="BJ24" i="12"/>
  <c r="BK24" i="12"/>
  <c r="BL24" i="12"/>
  <c r="BM24" i="12"/>
  <c r="BR24" i="12"/>
  <c r="BT24" i="12"/>
  <c r="BV24" i="12"/>
  <c r="BX24" i="12"/>
  <c r="BY24" i="12"/>
  <c r="BZ24" i="12"/>
  <c r="CA24" i="12"/>
  <c r="CC25" i="12"/>
  <c r="A38" i="12"/>
  <c r="B38" i="12"/>
  <c r="C38" i="12"/>
  <c r="G38" i="12"/>
  <c r="H38" i="12"/>
  <c r="W44" i="12"/>
  <c r="W45" i="12"/>
  <c r="W46" i="12"/>
  <c r="C4" i="5"/>
  <c r="BC15" i="12"/>
  <c r="BY15" i="12" s="1"/>
  <c r="AX15" i="12"/>
  <c r="BT15" i="12" s="1"/>
  <c r="BC19" i="12"/>
  <c r="BY19" i="12" s="1"/>
  <c r="AX19" i="12"/>
  <c r="BT19" i="12" s="1"/>
  <c r="AX10" i="12"/>
  <c r="BT10" i="12" s="1"/>
  <c r="BC10" i="12"/>
  <c r="BY10" i="12" s="1"/>
  <c r="BC9" i="12"/>
  <c r="BY9" i="12" s="1"/>
  <c r="CH19" i="12"/>
  <c r="CI19" i="12" s="1"/>
  <c r="CH17" i="12"/>
  <c r="CI17" i="12" s="1"/>
  <c r="CH15" i="12"/>
  <c r="CI15" i="12" s="1"/>
  <c r="CH14" i="12"/>
  <c r="CI14" i="12" s="1"/>
  <c r="CH18" i="12"/>
  <c r="CI18" i="12" s="1"/>
  <c r="CH16" i="12"/>
  <c r="CI16" i="12" s="1"/>
  <c r="BP9" i="12"/>
  <c r="CL24" i="12"/>
  <c r="CN24" i="12" s="1"/>
  <c r="AA24" i="12" s="1"/>
  <c r="CM24" i="12"/>
  <c r="CL23" i="12"/>
  <c r="CN23" i="12" s="1"/>
  <c r="AA23" i="12" s="1"/>
  <c r="CM23" i="12"/>
  <c r="CL22" i="12"/>
  <c r="CM22" i="12"/>
  <c r="CM21" i="12"/>
  <c r="CH13" i="12"/>
  <c r="CI13" i="12" s="1"/>
  <c r="CH12" i="12"/>
  <c r="CI12" i="12" s="1"/>
  <c r="CH11" i="12"/>
  <c r="CI11" i="12" s="1"/>
  <c r="CH10" i="12"/>
  <c r="CI10" i="12" s="1"/>
  <c r="CH9" i="12"/>
  <c r="CI9" i="12" s="1"/>
  <c r="AU10" i="5"/>
  <c r="AU11" i="5"/>
  <c r="C3" i="5"/>
  <c r="C5" i="5"/>
  <c r="C2" i="5"/>
  <c r="BY11" i="12"/>
  <c r="BC17" i="12"/>
  <c r="BY17" i="12" s="1"/>
  <c r="AX17" i="12"/>
  <c r="BT17" i="12" s="1"/>
  <c r="D24" i="5"/>
  <c r="Q41" i="12"/>
  <c r="X42" i="12" s="1"/>
  <c r="AY10" i="5"/>
  <c r="AX9" i="5"/>
  <c r="C9" i="5"/>
  <c r="AZ9" i="5"/>
  <c r="BC18" i="12"/>
  <c r="BY18" i="12" s="1"/>
  <c r="AX18" i="12"/>
  <c r="AY11" i="5"/>
  <c r="AX11" i="5"/>
  <c r="CK19" i="12"/>
  <c r="CK12" i="12"/>
  <c r="AZ11" i="5"/>
  <c r="AX10" i="5"/>
  <c r="AZ10" i="5"/>
  <c r="AU12" i="5"/>
  <c r="AU13" i="5"/>
  <c r="AZ12" i="5"/>
  <c r="BT18" i="12"/>
  <c r="AX12" i="5"/>
  <c r="AY12" i="5"/>
  <c r="AY13" i="5"/>
  <c r="AU14" i="5"/>
  <c r="AZ13" i="5"/>
  <c r="AX13" i="5"/>
  <c r="AY14" i="5"/>
  <c r="AZ14" i="5"/>
  <c r="AX14" i="5"/>
  <c r="AU15" i="5"/>
  <c r="AU16" i="5"/>
  <c r="AZ15" i="5"/>
  <c r="AY15" i="5"/>
  <c r="AX15" i="5"/>
  <c r="AX16" i="5"/>
  <c r="AY16" i="5"/>
  <c r="AZ16" i="5"/>
  <c r="AU17" i="5"/>
  <c r="AX17" i="5"/>
  <c r="AY17" i="5"/>
  <c r="AZ17" i="5"/>
  <c r="AU18" i="5"/>
  <c r="AZ18" i="5"/>
  <c r="AX18" i="5"/>
  <c r="AU19" i="5"/>
  <c r="AY18" i="5"/>
  <c r="AY19" i="5"/>
  <c r="AU20" i="5"/>
  <c r="AX19" i="5"/>
  <c r="AZ19" i="5"/>
  <c r="AU21" i="5"/>
  <c r="AZ20" i="5"/>
  <c r="AY20" i="5"/>
  <c r="AX20" i="5"/>
  <c r="AU22" i="5"/>
  <c r="AZ21" i="5"/>
  <c r="AY21" i="5"/>
  <c r="AX21" i="5"/>
  <c r="CC22" i="12"/>
  <c r="AX22" i="5"/>
  <c r="AY22" i="5"/>
  <c r="AZ22" i="5"/>
  <c r="AU23" i="5"/>
  <c r="AY23" i="5"/>
  <c r="AX23" i="5"/>
  <c r="AZ23" i="5"/>
  <c r="CC24" i="12"/>
  <c r="Z4" i="16" l="1"/>
  <c r="M12" i="12"/>
  <c r="AY12" i="12" s="1"/>
  <c r="BA11" i="12"/>
  <c r="BW11" i="12" s="1"/>
  <c r="BG10" i="12"/>
  <c r="O3" i="12"/>
  <c r="O2" i="12"/>
  <c r="CN22" i="12"/>
  <c r="AA22" i="12" s="1"/>
  <c r="CL21" i="12"/>
  <c r="CM14" i="12"/>
  <c r="CL14" i="12"/>
  <c r="CK14" i="12"/>
  <c r="CL10" i="12"/>
  <c r="CK10" i="12"/>
  <c r="CM10" i="12"/>
  <c r="CN21" i="12"/>
  <c r="AA21" i="12" s="1"/>
  <c r="CC10" i="12"/>
  <c r="O10" i="12" s="1"/>
  <c r="CL19" i="12"/>
  <c r="CM19" i="12"/>
  <c r="CL12" i="12"/>
  <c r="CM12" i="12"/>
  <c r="CL13" i="12"/>
  <c r="CM13" i="12"/>
  <c r="CK13" i="12"/>
  <c r="CL18" i="12"/>
  <c r="CM18" i="12"/>
  <c r="CK18" i="12"/>
  <c r="CL11" i="12"/>
  <c r="CK11" i="12"/>
  <c r="CM11" i="12"/>
  <c r="CL16" i="12"/>
  <c r="CM16" i="12"/>
  <c r="CK16" i="12"/>
  <c r="CM15" i="12"/>
  <c r="CL15" i="12"/>
  <c r="CK15" i="12"/>
  <c r="CL9" i="12"/>
  <c r="CM9" i="12"/>
  <c r="CK9" i="12"/>
  <c r="CK17" i="12"/>
  <c r="CM17" i="12"/>
  <c r="CL17" i="12"/>
  <c r="BG9" i="12"/>
  <c r="CC9" i="12"/>
  <c r="O1" i="12"/>
  <c r="AA4" i="16" l="1"/>
  <c r="M13" i="12"/>
  <c r="AY13" i="12" s="1"/>
  <c r="BA12" i="12"/>
  <c r="BW12" i="12" s="1"/>
  <c r="O9" i="12"/>
  <c r="CN19" i="12"/>
  <c r="AA19" i="12" s="1"/>
  <c r="CN14" i="12"/>
  <c r="AA14" i="12" s="1"/>
  <c r="CN12" i="12"/>
  <c r="AA12" i="12" s="1"/>
  <c r="CN10" i="12"/>
  <c r="AA10" i="12" s="1"/>
  <c r="CN15" i="12"/>
  <c r="AA15" i="12" s="1"/>
  <c r="CN9" i="12"/>
  <c r="AA9" i="12" s="1"/>
  <c r="CN16" i="12"/>
  <c r="AA16" i="12" s="1"/>
  <c r="CN11" i="12"/>
  <c r="AA11" i="12" s="1"/>
  <c r="CN13" i="12"/>
  <c r="AA13" i="12" s="1"/>
  <c r="CN17" i="12"/>
  <c r="AA17" i="12" s="1"/>
  <c r="CN18" i="12"/>
  <c r="AA18" i="12" s="1"/>
  <c r="BG11" i="12"/>
  <c r="BU11" i="12"/>
  <c r="CC11" i="12" s="1"/>
  <c r="O11" i="12" s="1"/>
  <c r="BA13" i="12" l="1"/>
  <c r="BW13" i="12" s="1"/>
  <c r="M14" i="12"/>
  <c r="AY14" i="12" s="1"/>
  <c r="M15" i="12"/>
  <c r="AY15" i="12" s="1"/>
  <c r="AA26" i="12"/>
  <c r="BU12" i="12"/>
  <c r="CC12" i="12" s="1"/>
  <c r="O12" i="12" s="1"/>
  <c r="BG12" i="12"/>
  <c r="X46" i="12" l="1"/>
  <c r="X45" i="12"/>
  <c r="BA14" i="12"/>
  <c r="BW14" i="12" s="1"/>
  <c r="M16" i="12"/>
  <c r="AY16" i="12" s="1"/>
  <c r="BA15" i="12"/>
  <c r="R12" i="12"/>
  <c r="R11" i="12"/>
  <c r="BU13" i="12"/>
  <c r="CC13" i="12" s="1"/>
  <c r="O13" i="12" s="1"/>
  <c r="BG13" i="12"/>
  <c r="R14" i="12"/>
  <c r="R9" i="12" l="1"/>
  <c r="M17" i="12"/>
  <c r="AY17" i="12" s="1"/>
  <c r="BA16" i="12"/>
  <c r="R13" i="12"/>
  <c r="BW15" i="12"/>
  <c r="R15" i="12"/>
  <c r="BG14" i="12"/>
  <c r="BU14" i="12"/>
  <c r="CC14" i="12" s="1"/>
  <c r="O14" i="12" s="1"/>
  <c r="X44" i="12" l="1"/>
  <c r="M18" i="12"/>
  <c r="AY18" i="12" s="1"/>
  <c r="BA17" i="12"/>
  <c r="R10" i="12"/>
  <c r="BW16" i="12"/>
  <c r="R16" i="12"/>
  <c r="BG15" i="12"/>
  <c r="BU15" i="12"/>
  <c r="CC15" i="12" s="1"/>
  <c r="O15" i="12" s="1"/>
  <c r="M19" i="12" l="1"/>
  <c r="BA18" i="12"/>
  <c r="BG16" i="12"/>
  <c r="BU16" i="12"/>
  <c r="CC16" i="12" s="1"/>
  <c r="O16" i="12" s="1"/>
  <c r="BW17" i="12"/>
  <c r="R17" i="12"/>
  <c r="AY19" i="12" l="1"/>
  <c r="BA19" i="12"/>
  <c r="BW18" i="12"/>
  <c r="R18" i="12"/>
  <c r="BG17" i="12"/>
  <c r="BU17" i="12"/>
  <c r="CC17" i="12" s="1"/>
  <c r="O17" i="12" s="1"/>
  <c r="AY21" i="12" l="1"/>
  <c r="BA21" i="12"/>
  <c r="BW21" i="12" s="1"/>
  <c r="CC21" i="12" s="1"/>
  <c r="M22" i="12"/>
  <c r="R19" i="12"/>
  <c r="BW19" i="12"/>
  <c r="BG18" i="12"/>
  <c r="BU18" i="12"/>
  <c r="CC18" i="12" s="1"/>
  <c r="O18" i="12" s="1"/>
  <c r="BU21" i="12" l="1"/>
  <c r="BG21" i="12"/>
  <c r="M23" i="12"/>
  <c r="AY22" i="12"/>
  <c r="BA22" i="12"/>
  <c r="BW22" i="12" s="1"/>
  <c r="R26" i="12"/>
  <c r="BU19" i="12"/>
  <c r="CC19" i="12" s="1"/>
  <c r="O19" i="12" s="1"/>
  <c r="BG19" i="12"/>
  <c r="M24" i="12" l="1"/>
  <c r="BA23" i="12"/>
  <c r="BW23" i="12" s="1"/>
  <c r="AY23" i="12"/>
  <c r="BU22" i="12"/>
  <c r="BG22" i="12"/>
  <c r="BA24" i="12" l="1"/>
  <c r="BW24" i="12" s="1"/>
  <c r="AY24" i="12"/>
  <c r="BG23" i="12"/>
  <c r="BU23" i="12"/>
  <c r="CC23" i="12" s="1"/>
  <c r="S9" i="12"/>
  <c r="S10" i="12"/>
  <c r="X10" i="12" s="1"/>
  <c r="S11" i="12"/>
  <c r="X11" i="12" s="1"/>
  <c r="S16" i="12"/>
  <c r="X16" i="12" s="1"/>
  <c r="S17" i="12"/>
  <c r="X17" i="12" s="1"/>
  <c r="S13" i="12"/>
  <c r="X13" i="12" s="1"/>
  <c r="S18" i="12"/>
  <c r="X18" i="12" s="1"/>
  <c r="BU24" i="12" l="1"/>
  <c r="BG24" i="12"/>
  <c r="X9" i="12"/>
  <c r="S15" i="12" l="1"/>
  <c r="X15" i="12" s="1"/>
  <c r="S19" i="12"/>
  <c r="X19" i="12" s="1"/>
  <c r="S12" i="12" l="1"/>
  <c r="X12" i="12" s="1"/>
  <c r="S14" i="12"/>
  <c r="X14" i="12" s="1"/>
  <c r="S26" i="12" l="1"/>
  <c r="X26" i="12"/>
  <c r="X41" i="12" l="1"/>
  <c r="X40" i="12"/>
  <c r="X39" i="12" s="1"/>
</calcChain>
</file>

<file path=xl/sharedStrings.xml><?xml version="1.0" encoding="utf-8"?>
<sst xmlns="http://schemas.openxmlformats.org/spreadsheetml/2006/main" count="595" uniqueCount="362">
  <si>
    <t>Job Name:</t>
  </si>
  <si>
    <t>Jamb</t>
  </si>
  <si>
    <t>Species</t>
  </si>
  <si>
    <t>From I.S of Window</t>
  </si>
  <si>
    <t>Casing</t>
  </si>
  <si>
    <t>Color</t>
  </si>
  <si>
    <t>Window</t>
  </si>
  <si>
    <t>Jamb Depth</t>
  </si>
  <si>
    <t>Descriptions</t>
  </si>
  <si>
    <t>#</t>
  </si>
  <si>
    <t>Order Date:</t>
  </si>
  <si>
    <t>Ordered By:</t>
  </si>
  <si>
    <t>PO #:</t>
  </si>
  <si>
    <t>Stop/Mull</t>
  </si>
  <si>
    <t>Casing &amp; Jamb Price</t>
  </si>
  <si>
    <t>Total Price</t>
  </si>
  <si>
    <t>Notes</t>
  </si>
  <si>
    <t>Height</t>
  </si>
  <si>
    <t/>
  </si>
  <si>
    <t>Width</t>
  </si>
  <si>
    <t>Profile #</t>
  </si>
  <si>
    <t>(WDI #113, #115, #118, etc.)</t>
  </si>
  <si>
    <t>LOS</t>
  </si>
  <si>
    <t>AWS</t>
  </si>
  <si>
    <t>COS</t>
  </si>
  <si>
    <t>Description</t>
  </si>
  <si>
    <t>Box Size (O.D.)</t>
  </si>
  <si>
    <t>Stop</t>
  </si>
  <si>
    <t>Jamb Width</t>
  </si>
  <si>
    <t>Date</t>
  </si>
  <si>
    <t>WDI Job #</t>
  </si>
  <si>
    <t>Thickness</t>
  </si>
  <si>
    <t>Type</t>
  </si>
  <si>
    <t>$$/lft:</t>
  </si>
  <si>
    <t>$$/Window</t>
  </si>
  <si>
    <t>lft/Window</t>
  </si>
  <si>
    <t>$$/U.I:</t>
  </si>
  <si>
    <t>WDI Company - Window Box Order Form</t>
  </si>
  <si>
    <t>lft</t>
  </si>
  <si>
    <t>CRI PO #:</t>
  </si>
  <si>
    <t>CALCULATIONS FOR OUTSIDE OF CASING / BOX SIZE</t>
  </si>
  <si>
    <t>Outside of Casing</t>
  </si>
  <si>
    <t>Enter in green areas only</t>
  </si>
  <si>
    <t>Customer Name:</t>
  </si>
  <si>
    <t>WDI Ship Date:</t>
  </si>
  <si>
    <t>BLO</t>
  </si>
  <si>
    <t>BMO</t>
  </si>
  <si>
    <t>BCO</t>
  </si>
  <si>
    <t>BMA</t>
  </si>
  <si>
    <t>WS</t>
  </si>
  <si>
    <t>GO</t>
  </si>
  <si>
    <t>TC</t>
  </si>
  <si>
    <t>CB</t>
  </si>
  <si>
    <t>RC</t>
  </si>
  <si>
    <t>WO</t>
  </si>
  <si>
    <t>TM</t>
  </si>
  <si>
    <t>CP</t>
  </si>
  <si>
    <t>BBC</t>
  </si>
  <si>
    <t>Additional</t>
  </si>
  <si>
    <t>Items &amp; Charges</t>
  </si>
  <si>
    <t>SM</t>
  </si>
  <si>
    <t>RM</t>
  </si>
  <si>
    <t>W</t>
  </si>
  <si>
    <t>Reveal</t>
  </si>
  <si>
    <t>D</t>
  </si>
  <si>
    <t>Height - Standard Window</t>
  </si>
  <si>
    <t>Height - OSC to bottom of stool</t>
  </si>
  <si>
    <t>Height - Door - OSC to floor</t>
  </si>
  <si>
    <t>S</t>
  </si>
  <si>
    <t>Window OSC =  OSC</t>
  </si>
  <si>
    <t>-2 x casing</t>
  </si>
  <si>
    <t>-2 x reveal</t>
  </si>
  <si>
    <t>+2 x jamb (5/8")</t>
  </si>
  <si>
    <t>= NET BOX</t>
  </si>
  <si>
    <t>Door OSC =  OSC</t>
  </si>
  <si>
    <t>-1 x casing</t>
  </si>
  <si>
    <t>-1 x reveal</t>
  </si>
  <si>
    <t>+1 x jamb (5/8")</t>
  </si>
  <si>
    <t>No Dado</t>
  </si>
  <si>
    <t>Dado bottom, check apron, mfg stool</t>
  </si>
  <si>
    <t>Length</t>
  </si>
  <si>
    <t>lft pricing</t>
  </si>
  <si>
    <t>Stool calls out stool vs bottom casing</t>
  </si>
  <si>
    <t>Door eliminates bottom jamb &amp; casing</t>
  </si>
  <si>
    <t>Header calls out 3 sides of casing &amp; cut to same reveal</t>
  </si>
  <si>
    <t>H=Header</t>
  </si>
  <si>
    <t>UI</t>
  </si>
  <si>
    <t>Round calls out amounts at zero -&gt; custom calculations</t>
  </si>
  <si>
    <t>WDI Company</t>
  </si>
  <si>
    <t>651) 464-6190    (800) 899-4265</t>
  </si>
  <si>
    <t>Fax: (651) 464-6191</t>
  </si>
  <si>
    <t>www.WDICustomWood.com</t>
  </si>
  <si>
    <t>See our window video:</t>
  </si>
  <si>
    <t>http://www.wdicustomwood.com/building-products</t>
  </si>
  <si>
    <t>From inside of Window</t>
  </si>
  <si>
    <t>ff</t>
  </si>
  <si>
    <t>WDI  (651) 464-6190        Fax: (651) 464-6191</t>
  </si>
  <si>
    <t>Casing Profile #</t>
  </si>
  <si>
    <t>Width (2.25, 3.25, 5.0")</t>
  </si>
  <si>
    <t>Species (Oak, Maple, Poplar)</t>
  </si>
  <si>
    <t>Opening Type</t>
  </si>
  <si>
    <t>Error Codes ---&gt;</t>
  </si>
  <si>
    <t>Width (Standard = 1.25")</t>
  </si>
  <si>
    <t>Stop/Mull (WDST #....)</t>
  </si>
  <si>
    <t>Profile #004, 006, 007, 008, 009, 011)</t>
  </si>
  <si>
    <t>SUM</t>
  </si>
  <si>
    <t>Errors</t>
  </si>
  <si>
    <t>string errors</t>
  </si>
  <si>
    <t xml:space="preserve">*Box width too small/large </t>
  </si>
  <si>
    <t xml:space="preserve">*Box height too small/large </t>
  </si>
  <si>
    <t xml:space="preserve">*Opening Type Error </t>
  </si>
  <si>
    <t xml:space="preserve">*Jamb Species not stock </t>
  </si>
  <si>
    <t xml:space="preserve">*Jamb depth too small/large </t>
  </si>
  <si>
    <t xml:space="preserve">*Casing Profile not stock </t>
  </si>
  <si>
    <t xml:space="preserve">*Casing width not stock </t>
  </si>
  <si>
    <t xml:space="preserve">*Stop/Mull Profile not stock </t>
  </si>
  <si>
    <t xml:space="preserve">*Stop width too small/large </t>
  </si>
  <si>
    <t xml:space="preserve">*Notes Err </t>
  </si>
  <si>
    <t>Other logic faults --&gt;</t>
  </si>
  <si>
    <t>Width (2.25", 2.5", 3.25")</t>
  </si>
  <si>
    <t>Order messages &amp; errors</t>
  </si>
  <si>
    <r>
      <t>Cut Angle is 22.5</t>
    </r>
    <r>
      <rPr>
        <b/>
        <vertAlign val="superscript"/>
        <sz val="12"/>
        <rFont val="Times New Roman"/>
        <family val="1"/>
      </rPr>
      <t>o</t>
    </r>
    <r>
      <rPr>
        <b/>
        <sz val="12"/>
        <rFont val="Times New Roman"/>
        <family val="1"/>
      </rPr>
      <t xml:space="preserve">   </t>
    </r>
  </si>
  <si>
    <t>Segment</t>
  </si>
  <si>
    <t>MAX</t>
  </si>
  <si>
    <t>SEGMENT LENGTH</t>
  </si>
  <si>
    <t>Radius</t>
  </si>
  <si>
    <t>Circum.</t>
  </si>
  <si>
    <t>Lengths</t>
  </si>
  <si>
    <t>PI=</t>
  </si>
  <si>
    <r>
      <t>Radians of 22.5</t>
    </r>
    <r>
      <rPr>
        <vertAlign val="superscript"/>
        <sz val="10"/>
        <rFont val="Times New Roman"/>
        <family val="1"/>
      </rPr>
      <t>o</t>
    </r>
  </si>
  <si>
    <t>for octagonal cuts</t>
  </si>
  <si>
    <t>COS(22.5)</t>
  </si>
  <si>
    <t>SIN(22.5)</t>
  </si>
  <si>
    <t>TAN(22.5)</t>
  </si>
  <si>
    <t>COS = Adj / Hyp</t>
  </si>
  <si>
    <t>TAN = OP / Adj</t>
  </si>
  <si>
    <t>SIN = OP/Hyp</t>
  </si>
  <si>
    <t>Calculations for Octagon Windows</t>
  </si>
  <si>
    <t>Information</t>
  </si>
  <si>
    <t>Casing Width:</t>
  </si>
  <si>
    <t>Jamb thickness:</t>
  </si>
  <si>
    <t>Casing Reveal:</t>
  </si>
  <si>
    <t>Calcs:</t>
  </si>
  <si>
    <t>OS Box</t>
  </si>
  <si>
    <t>IS Box</t>
  </si>
  <si>
    <t>Reveal x 2:</t>
  </si>
  <si>
    <t>IS Casing</t>
  </si>
  <si>
    <t>Casing x 2:</t>
  </si>
  <si>
    <t>OS Casing</t>
  </si>
  <si>
    <t>DIAMETER</t>
  </si>
  <si>
    <t>(WDI #113, #115, #118)</t>
  </si>
  <si>
    <t>Color #</t>
  </si>
  <si>
    <t>CALCS</t>
  </si>
  <si>
    <t>Revised Casing Name</t>
  </si>
  <si>
    <t>Stools</t>
  </si>
  <si>
    <t>Dim A</t>
  </si>
  <si>
    <t>Dim B</t>
  </si>
  <si>
    <t>*Dim A &amp; No stool selected</t>
  </si>
  <si>
    <t>*Dim B &amp; No stool selected</t>
  </si>
  <si>
    <t xml:space="preserve"> Stools</t>
  </si>
  <si>
    <t>Line Count check</t>
  </si>
  <si>
    <t>WDI Company - Window Box Stool template</t>
  </si>
  <si>
    <t>Type is (W)indow, (D)oor, (S)tool, (H)eader, (O)ctagon, or (C)ustom</t>
  </si>
  <si>
    <t xml:space="preserve"> Opening Type</t>
  </si>
  <si>
    <t>Box</t>
  </si>
  <si>
    <t>Diameter</t>
  </si>
  <si>
    <t>Stock Profiles #006, 007, 009, 011</t>
  </si>
  <si>
    <t>Stop/Mull (WDST-numbers)</t>
  </si>
  <si>
    <t>Stop wider than jamb</t>
  </si>
  <si>
    <t>*Stop is wider than jamb</t>
  </si>
  <si>
    <t>P</t>
  </si>
  <si>
    <t>Amount</t>
  </si>
  <si>
    <t>Length (Inches)</t>
  </si>
  <si>
    <t>Misc profile</t>
  </si>
  <si>
    <t>Last 4 lines for Parts</t>
  </si>
  <si>
    <t># Window Line Items:</t>
  </si>
  <si>
    <t># Parts Line Items:</t>
  </si>
  <si>
    <t>Total</t>
  </si>
  <si>
    <t>Total Items:</t>
  </si>
  <si>
    <t>*Not a stock color</t>
  </si>
  <si>
    <t>Length (lft)</t>
  </si>
  <si>
    <t>Pricing Length (Inches)</t>
  </si>
  <si>
    <t>Confirmation Information</t>
  </si>
  <si>
    <t xml:space="preserve"> Date: ______________</t>
  </si>
  <si>
    <t xml:space="preserve">  Fax to: (651) 464-6191</t>
  </si>
  <si>
    <t xml:space="preserve">  or Email: CustomerService@WDICustomWood.com</t>
  </si>
  <si>
    <t xml:space="preserve">   THIS ORDER WILL BE ENTERED INTO WDI PRODUCTION</t>
  </si>
  <si>
    <t xml:space="preserve">   SCHEDULE ON RECEIPT OF SIGNED CONFIRMATION</t>
  </si>
  <si>
    <t xml:space="preserve">  Customer Acceptance Signature: ________________________</t>
  </si>
  <si>
    <t>RAW</t>
  </si>
  <si>
    <t>&lt;-- ERROR MESSAGES --&gt;</t>
  </si>
  <si>
    <t>Stock Profiles #006, 007, 009, 011 *</t>
  </si>
  <si>
    <t>* - also accepts  "001" for WDSH-001</t>
  </si>
  <si>
    <t>Open 7/11/14</t>
  </si>
  <si>
    <t>*White on Oak</t>
  </si>
  <si>
    <t>Line 1</t>
  </si>
  <si>
    <t>Casing width</t>
  </si>
  <si>
    <t>Rush Charges:</t>
  </si>
  <si>
    <t>1 Day = 100% up charge</t>
  </si>
  <si>
    <t>2 Day = 75% Up Charge</t>
  </si>
  <si>
    <t>Orders in  by 2:00 PM</t>
  </si>
  <si>
    <t>Lead Times (Expedited):</t>
  </si>
  <si>
    <t>n/a</t>
  </si>
  <si>
    <t xml:space="preserve">   3 Days for pick &amp; pull parts</t>
  </si>
  <si>
    <t xml:space="preserve">   5 Days for finished windows using stock parts</t>
  </si>
  <si>
    <t xml:space="preserve">   7 Days for finished windows with custom parts</t>
  </si>
  <si>
    <t>Trapezoid Calcs</t>
  </si>
  <si>
    <t>Angle</t>
  </si>
  <si>
    <t>Hyp</t>
  </si>
  <si>
    <t>Less Jamb</t>
  </si>
  <si>
    <t>e</t>
  </si>
  <si>
    <t>E</t>
  </si>
  <si>
    <t>f</t>
  </si>
  <si>
    <t>Cut top - glue &amp; screw together</t>
  </si>
  <si>
    <t>NO</t>
  </si>
  <si>
    <t>WDI Company - Window Round Top template</t>
  </si>
  <si>
    <t>Key from chart @ right</t>
  </si>
  <si>
    <t>Long side jamb length (pt to pt):</t>
  </si>
  <si>
    <t>Long side casing length (pt to pt):</t>
  </si>
  <si>
    <t>Long side stop length (pt to pt):</t>
  </si>
  <si>
    <t>Jambs x 2</t>
  </si>
  <si>
    <t>Weight</t>
  </si>
  <si>
    <t>Weight (lbs)</t>
  </si>
  <si>
    <t>Weight Calcs --&gt;</t>
  </si>
  <si>
    <t>Casing #/Lft</t>
  </si>
  <si>
    <t>1" Jamb #/lft</t>
  </si>
  <si>
    <t>Stop #/lft</t>
  </si>
  <si>
    <t>Weights --&gt;</t>
  </si>
  <si>
    <t>Casing ?</t>
  </si>
  <si>
    <t>Stop?</t>
  </si>
  <si>
    <t>Jamb?</t>
  </si>
  <si>
    <t>Price Deck:</t>
  </si>
  <si>
    <t>Scaler:</t>
  </si>
  <si>
    <t>Stop Charges</t>
  </si>
  <si>
    <t>Formulas include casing width, stop size</t>
  </si>
  <si>
    <t>white premium, CRI vs WDI Pricing</t>
  </si>
  <si>
    <t>Due:</t>
  </si>
  <si>
    <t>Both:</t>
  </si>
  <si>
    <t>Parts:</t>
  </si>
  <si>
    <t>Box:</t>
  </si>
  <si>
    <t>Change colors to new color #'s</t>
  </si>
  <si>
    <t>&lt;-- Version label for page #1</t>
  </si>
  <si>
    <t>Specs, colors, &amp; profiles updated</t>
  </si>
  <si>
    <t>Add WDBB-001 to profile list</t>
  </si>
  <si>
    <t>Add WDBC-022 @ 1.875" to profile list</t>
  </si>
  <si>
    <t>Change pricing to 2019 price base</t>
  </si>
  <si>
    <t>Add CRI pricing</t>
  </si>
  <si>
    <t>Following changes for version Jan-B2 to implement in January</t>
  </si>
  <si>
    <t>OLD #</t>
  </si>
  <si>
    <t>NAME</t>
  </si>
  <si>
    <t>NOTES</t>
  </si>
  <si>
    <t>NEW #</t>
  </si>
  <si>
    <t>M-100</t>
  </si>
  <si>
    <t>MANUAL WHEAT</t>
  </si>
  <si>
    <t>BEST MATCH FOR LINDSAY SOFT MAPLE</t>
  </si>
  <si>
    <t xml:space="preserve">DOS </t>
  </si>
  <si>
    <t>ML 601-WDI DARK OAK SUPREME #1</t>
  </si>
  <si>
    <t>BEST MATCH FOR LINDSAY DARK OAK WOODGRAIN</t>
  </si>
  <si>
    <t>LIGHT OAK</t>
  </si>
  <si>
    <t>LINDSAY LIGHT OAK</t>
  </si>
  <si>
    <t>BEST MATCH FOR LINDSAY LIGHT OAK WOODGRAIN</t>
  </si>
  <si>
    <t>ML 603-WDI CHERRY OAK SUPREME #3</t>
  </si>
  <si>
    <t>BEST MATCH FOR LINDSAY CHERRY OAK WOODGRAIN</t>
  </si>
  <si>
    <t>YES</t>
  </si>
  <si>
    <t>W29716 - WHITE SEMI-GLOSS TOP COAT - ML 402-WDI</t>
  </si>
  <si>
    <t>HEARTWOOD</t>
  </si>
  <si>
    <t>MAROON ON MAPLE MATCH</t>
  </si>
  <si>
    <t>BEST MATCH FOR MINNKOTA HEARTWOOD</t>
  </si>
  <si>
    <t>MAPLE</t>
  </si>
  <si>
    <t>MINNKOTA MAPLE</t>
  </si>
  <si>
    <t>BEST MATCH FOR MINNKOTA MAPLE</t>
  </si>
  <si>
    <t>IRISH OAK</t>
  </si>
  <si>
    <t>LIGHTER WHEAT</t>
  </si>
  <si>
    <t>BEST MATCH FOR MINNKOTA IRISH OAK WOODGRAIN</t>
  </si>
  <si>
    <t>DARK WOODGRAIN</t>
  </si>
  <si>
    <t>MINNKOTA DARK WOODGRAIN</t>
  </si>
  <si>
    <t>BEST MATCH FOR MINNKOTA DARK OAK WOODGRAIN</t>
  </si>
  <si>
    <t>VINTAGE PECAN</t>
  </si>
  <si>
    <t>PECAN</t>
  </si>
  <si>
    <t>BEST MATCH FOR POLARIS VINTAGE PECAN</t>
  </si>
  <si>
    <t>GEMKO RC RICH CHERRY OAK</t>
  </si>
  <si>
    <t>COLOR #23</t>
  </si>
  <si>
    <t>GEMKO BBC BRAZILLIAN CHERRY</t>
  </si>
  <si>
    <t xml:space="preserve"> BEST MATCH FOR SOFT-LITE BRAZILIAN CHERRY</t>
  </si>
  <si>
    <t>GEMKO TRADITIONAL MAHOGONY</t>
  </si>
  <si>
    <t>OLD</t>
  </si>
  <si>
    <t>NA</t>
  </si>
  <si>
    <t>3230 DARK MAHOGONY</t>
  </si>
  <si>
    <t>CURRENT</t>
  </si>
  <si>
    <t>GEMKO COUNTRY PINE OAK</t>
  </si>
  <si>
    <t>BEST MATCH FOR SOFT-LITE CHERRY</t>
  </si>
  <si>
    <t>#18 BMA</t>
  </si>
  <si>
    <t>BEST MATCH FOR SOFT-LITE MAPLE</t>
  </si>
  <si>
    <t>GEMKO BCO</t>
  </si>
  <si>
    <t>GEMKO BLO</t>
  </si>
  <si>
    <t>BEST MATCH FOR SOFT-LITE LIGHT OAK</t>
  </si>
  <si>
    <t>GEMKO BMO</t>
  </si>
  <si>
    <t>BEST MATCH FOR SOFT-LITE MEDIUM OAK</t>
  </si>
  <si>
    <t>COLOR #24</t>
  </si>
  <si>
    <t>MANUAL AUTUMN OAK</t>
  </si>
  <si>
    <t>BEST MATCH FOR POLARIS GOLDEN OAK</t>
  </si>
  <si>
    <t>GEMKO RM-RICH MAPLE</t>
  </si>
  <si>
    <t>SAME AS 19</t>
  </si>
  <si>
    <t>GEMKO COFFEE BEAN</t>
  </si>
  <si>
    <t>NEW #65</t>
  </si>
  <si>
    <t>GEMKO AMERICAN WALNUT</t>
  </si>
  <si>
    <t>NEW #66</t>
  </si>
  <si>
    <t>PRECAT CLEAR TOPCOAT_STANDARD SHEEN - ML 100-WDI</t>
  </si>
  <si>
    <t>CINN OAK</t>
  </si>
  <si>
    <t>#6 CINNAMON OAK</t>
  </si>
  <si>
    <t>NEW #67</t>
  </si>
  <si>
    <t>#8 TRADITIONAL CHERRY</t>
  </si>
  <si>
    <t>NEW #68</t>
  </si>
  <si>
    <t>ML 602-WDI LIGHT OAK SUPREME #2</t>
  </si>
  <si>
    <t>NEW #69</t>
  </si>
  <si>
    <t>#19 SOFT MAPLE</t>
  </si>
  <si>
    <t>NEW #70</t>
  </si>
  <si>
    <t xml:space="preserve">Minnkota stain - SW/FL #0143270-001 </t>
  </si>
  <si>
    <t>ML 607-WDI - GOLDEN OAK #7</t>
  </si>
  <si>
    <t>NEW #71</t>
  </si>
  <si>
    <t>Minnkota stain -  SW/FL #0163198-001</t>
  </si>
  <si>
    <t>CLEAR</t>
  </si>
  <si>
    <t>QUICK DRY VINYL SEALER - ML 206-WDI</t>
  </si>
  <si>
    <t>NEW #72</t>
  </si>
  <si>
    <t>Minnkota stain  -  SW/FL #0152103-001</t>
  </si>
  <si>
    <t>NEW #73</t>
  </si>
  <si>
    <t>GEMKO WHITE OAK</t>
  </si>
  <si>
    <t>NEW #74</t>
  </si>
  <si>
    <t>W11219 - WHITE VINYL PRIMER - ML 404-WDI</t>
  </si>
  <si>
    <t>NEW #75</t>
  </si>
  <si>
    <t>White on Oak check</t>
  </si>
  <si>
    <t>w</t>
  </si>
  <si>
    <t>SPECIES</t>
  </si>
  <si>
    <t>OAK</t>
  </si>
  <si>
    <t>POPLAR</t>
  </si>
  <si>
    <t>Color #50+</t>
  </si>
  <si>
    <t>v1901Jan-B2-COLR</t>
  </si>
  <si>
    <t>moved to Master Template area on server so everyone uses same master</t>
  </si>
  <si>
    <t>v1903Mar-B2-COLR</t>
  </si>
  <si>
    <t>Changed to 2020 pricing, updates templates</t>
  </si>
  <si>
    <t>v2001Jan-T1-COLR</t>
  </si>
  <si>
    <t>Fill in the green shaded area:</t>
  </si>
  <si>
    <t>Outside of Octagon box (A):</t>
  </si>
  <si>
    <t>Outside of Long side Octagon box (B):</t>
  </si>
  <si>
    <t>Jamb length (tip to tip):</t>
  </si>
  <si>
    <t>casing length (tip to tip):</t>
  </si>
  <si>
    <t>Stop length (tip to tip):</t>
  </si>
  <si>
    <t>Cut @ 22.5 degree angle to Outside of casing length</t>
  </si>
  <si>
    <t>WDI Company - Window Extended Round Top template</t>
  </si>
  <si>
    <t>WDI NAME</t>
  </si>
  <si>
    <t>v2001Jan-T2-COLR</t>
  </si>
  <si>
    <t>Changed to 2020 for Sales use</t>
  </si>
  <si>
    <t>v2001Jan-T2-Sales</t>
  </si>
  <si>
    <t>Color # (from color chips dated 2019 or newer)</t>
  </si>
  <si>
    <t>Color chips 2019 or newer</t>
  </si>
  <si>
    <t>v2002Feb-T1-Sales</t>
  </si>
  <si>
    <t>DELIVERY ADDRESS:</t>
  </si>
  <si>
    <t>PHONE:</t>
  </si>
  <si>
    <t>CONTACT:</t>
  </si>
  <si>
    <t>SPECIAL DELIVERY REQUESTS:</t>
  </si>
  <si>
    <t>OTHER SPECIAL COMMENTS:</t>
  </si>
  <si>
    <t>*save and email excel order form to wdi for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</si>
</sst>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_(* #,##0.000_);_(* \(#,##0.000\);_(* &quot;-&quot;??_);_(@_)"/>
    <numFmt numFmtId="167" formatCode="_(&quot;$&quot;* #,##0.000_);_(&quot;$&quot;* \(#,##0.000\);_(&quot;$&quot;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.00000_);_(* \(#,##0.00000\);_(* &quot;-&quot;??_);_(@_)"/>
  </numFmts>
  <fonts count="75" x14ac:knownFonts="1">
    <font>
      <sz val="10"/>
      <name val="Times New Roman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b/>
      <sz val="12"/>
      <name val="Courier New"/>
      <family val="3"/>
    </font>
    <font>
      <b/>
      <i/>
      <sz val="12"/>
      <name val="Courier New"/>
      <family val="3"/>
    </font>
    <font>
      <b/>
      <sz val="14"/>
      <name val="Courier New"/>
      <family val="3"/>
    </font>
    <font>
      <b/>
      <sz val="10"/>
      <name val="Courier New"/>
      <family val="3"/>
    </font>
    <font>
      <b/>
      <sz val="8"/>
      <name val="Courier New"/>
      <family val="3"/>
    </font>
    <font>
      <i/>
      <sz val="12"/>
      <name val="Courier New"/>
      <family val="3"/>
    </font>
    <font>
      <i/>
      <sz val="10"/>
      <name val="Courier New"/>
      <family val="3"/>
    </font>
    <font>
      <sz val="12"/>
      <name val="Courier New"/>
      <family val="3"/>
    </font>
    <font>
      <b/>
      <u/>
      <sz val="12"/>
      <name val="Courier New"/>
      <family val="3"/>
    </font>
    <font>
      <b/>
      <sz val="12"/>
      <color indexed="12"/>
      <name val="Courier New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 New"/>
      <family val="3"/>
    </font>
    <font>
      <b/>
      <sz val="16"/>
      <name val="Courier New"/>
      <family val="3"/>
    </font>
    <font>
      <u/>
      <sz val="12"/>
      <name val="Courier New"/>
      <family val="3"/>
    </font>
    <font>
      <sz val="11"/>
      <name val="Courier New"/>
      <family val="3"/>
    </font>
    <font>
      <sz val="12"/>
      <color indexed="12"/>
      <name val="Courier New"/>
      <family val="3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Courier New"/>
      <family val="3"/>
    </font>
    <font>
      <b/>
      <sz val="12"/>
      <color indexed="62"/>
      <name val="Courier New"/>
      <family val="3"/>
    </font>
    <font>
      <u/>
      <sz val="7.5"/>
      <color indexed="12"/>
      <name val="Times New Roman"/>
      <family val="1"/>
    </font>
    <font>
      <u/>
      <sz val="12"/>
      <color indexed="12"/>
      <name val="Courier New"/>
      <family val="3"/>
    </font>
    <font>
      <b/>
      <sz val="12"/>
      <name val="Times New Roman"/>
      <family val="1"/>
    </font>
    <font>
      <b/>
      <sz val="12"/>
      <color indexed="62"/>
      <name val="Courier New"/>
      <family val="3"/>
    </font>
    <font>
      <b/>
      <sz val="8"/>
      <color indexed="62"/>
      <name val="Courier New"/>
      <family val="3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u/>
      <sz val="10"/>
      <name val="Times New Roman"/>
      <family val="1"/>
    </font>
    <font>
      <sz val="10"/>
      <color indexed="12"/>
      <name val="Times New Roman"/>
      <family val="1"/>
    </font>
    <font>
      <vertAlign val="superscript"/>
      <sz val="10"/>
      <name val="Times New Roman"/>
      <family val="1"/>
    </font>
    <font>
      <sz val="10"/>
      <color indexed="62"/>
      <name val="Courier New"/>
      <family val="3"/>
    </font>
    <font>
      <sz val="11"/>
      <name val="Times New Roman"/>
      <family val="1"/>
    </font>
    <font>
      <b/>
      <sz val="8"/>
      <name val="Garamond"/>
      <family val="1"/>
    </font>
    <font>
      <sz val="11"/>
      <color indexed="12"/>
      <name val="Times New Roman"/>
      <family val="1"/>
    </font>
    <font>
      <b/>
      <u val="singleAccounting"/>
      <sz val="11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1"/>
      <color indexed="12"/>
      <name val="Times New Roman"/>
      <family val="1"/>
    </font>
    <font>
      <b/>
      <u val="singleAccounting"/>
      <sz val="12"/>
      <name val="Courier New"/>
      <family val="3"/>
    </font>
    <font>
      <b/>
      <u val="singleAccounting"/>
      <sz val="12"/>
      <color indexed="12"/>
      <name val="Courier New"/>
      <family val="3"/>
    </font>
    <font>
      <sz val="12"/>
      <name val="Garamond"/>
      <family val="1"/>
    </font>
    <font>
      <b/>
      <sz val="9"/>
      <name val="Courier New"/>
      <family val="3"/>
    </font>
    <font>
      <b/>
      <sz val="20"/>
      <name val="Courier New"/>
      <family val="3"/>
    </font>
    <font>
      <sz val="9"/>
      <name val="Courier New"/>
      <family val="3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12"/>
      <name val="Times New Roman"/>
      <family val="1"/>
    </font>
    <font>
      <sz val="8"/>
      <name val="Times New Roman"/>
      <family val="1"/>
    </font>
    <font>
      <sz val="11"/>
      <color theme="1"/>
      <name val="Baskerville Old Face"/>
      <family val="2"/>
    </font>
    <font>
      <b/>
      <u/>
      <sz val="11"/>
      <color theme="1"/>
      <name val="Baskerville Old Face"/>
      <family val="1"/>
    </font>
    <font>
      <b/>
      <sz val="8"/>
      <color indexed="9"/>
      <name val="Courier New"/>
      <family val="3"/>
    </font>
    <font>
      <b/>
      <i/>
      <sz val="12"/>
      <color rgb="FFFF0000"/>
      <name val="Courier New"/>
      <family val="3"/>
    </font>
    <font>
      <sz val="10"/>
      <name val="Calibri"/>
      <family val="2"/>
    </font>
    <font>
      <b/>
      <sz val="10"/>
      <name val="Calibri"/>
      <family val="2"/>
    </font>
    <font>
      <sz val="10"/>
      <color theme="0"/>
      <name val="Courier New"/>
      <family val="3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>
      <alignment horizontal="center" vertical="top" wrapText="1"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37" fillId="0" borderId="0">
      <alignment horizontal="center" vertical="top" wrapText="1"/>
    </xf>
    <xf numFmtId="0" fontId="1" fillId="0" borderId="0"/>
    <xf numFmtId="0" fontId="14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63" fillId="0" borderId="0"/>
    <xf numFmtId="43" fontId="63" fillId="0" borderId="0" applyFont="0" applyFill="0" applyBorder="0" applyAlignment="0" applyProtection="0"/>
    <xf numFmtId="0" fontId="1" fillId="0" borderId="0">
      <alignment horizontal="center" vertical="top" wrapText="1"/>
    </xf>
    <xf numFmtId="43" fontId="1" fillId="0" borderId="0" applyFont="0" applyFill="0" applyBorder="0" applyAlignment="0" applyProtection="0"/>
    <xf numFmtId="0" fontId="1" fillId="0" borderId="0">
      <alignment horizontal="center" vertical="top" wrapText="1"/>
    </xf>
    <xf numFmtId="0" fontId="68" fillId="0" borderId="0"/>
  </cellStyleXfs>
  <cellXfs count="463">
    <xf numFmtId="0" fontId="0" fillId="0" borderId="0" xfId="0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10" fillId="0" borderId="0" xfId="0" applyFont="1" applyFill="1" applyAlignment="1">
      <alignment horizontal="right" vertical="center"/>
    </xf>
    <xf numFmtId="0" fontId="10" fillId="0" borderId="12" xfId="0" applyFont="1" applyFill="1" applyBorder="1" applyAlignment="1">
      <alignment horizontal="center" vertical="top"/>
    </xf>
    <xf numFmtId="43" fontId="3" fillId="26" borderId="14" xfId="28" applyFont="1" applyFill="1" applyBorder="1" applyAlignment="1" applyProtection="1">
      <alignment horizontal="center" vertical="center"/>
      <protection locked="0"/>
    </xf>
    <xf numFmtId="166" fontId="3" fillId="26" borderId="14" xfId="28" applyNumberFormat="1" applyFont="1" applyFill="1" applyBorder="1" applyAlignment="1" applyProtection="1">
      <alignment horizontal="left" vertical="center" wrapText="1"/>
      <protection locked="0"/>
    </xf>
    <xf numFmtId="0" fontId="3" fillId="26" borderId="14" xfId="0" applyFont="1" applyFill="1" applyBorder="1" applyAlignment="1" applyProtection="1">
      <alignment horizontal="center" vertical="center"/>
      <protection locked="0"/>
    </xf>
    <xf numFmtId="166" fontId="3" fillId="26" borderId="14" xfId="28" applyNumberFormat="1" applyFont="1" applyFill="1" applyBorder="1" applyAlignment="1" applyProtection="1">
      <alignment horizontal="center" vertical="center"/>
      <protection locked="0"/>
    </xf>
    <xf numFmtId="0" fontId="3" fillId="26" borderId="14" xfId="0" applyNumberFormat="1" applyFont="1" applyFill="1" applyBorder="1" applyAlignment="1" applyProtection="1">
      <alignment horizontal="center" vertical="center" wrapText="1"/>
      <protection locked="0"/>
    </xf>
    <xf numFmtId="166" fontId="3" fillId="26" borderId="22" xfId="28" applyNumberFormat="1" applyFont="1" applyFill="1" applyBorder="1" applyAlignment="1" applyProtection="1">
      <alignment horizontal="left" vertical="center" wrapText="1"/>
      <protection locked="0"/>
    </xf>
    <xf numFmtId="0" fontId="3" fillId="26" borderId="23" xfId="0" applyFont="1" applyFill="1" applyBorder="1" applyAlignment="1" applyProtection="1">
      <alignment horizontal="center" vertical="center" wrapText="1"/>
      <protection locked="0"/>
    </xf>
    <xf numFmtId="0" fontId="32" fillId="0" borderId="0" xfId="42" applyFont="1" applyAlignment="1">
      <alignment horizontal="left" vertical="top"/>
    </xf>
    <xf numFmtId="0" fontId="13" fillId="0" borderId="0" xfId="42" applyFont="1" applyAlignment="1">
      <alignment horizontal="center" vertical="top"/>
    </xf>
    <xf numFmtId="0" fontId="13" fillId="0" borderId="0" xfId="42" applyFont="1" applyFill="1" applyAlignment="1">
      <alignment horizontal="center" vertical="top"/>
    </xf>
    <xf numFmtId="166" fontId="8" fillId="0" borderId="0" xfId="29" applyNumberFormat="1" applyFont="1" applyAlignment="1">
      <alignment horizontal="center" vertical="top" wrapText="1"/>
    </xf>
    <xf numFmtId="166" fontId="9" fillId="0" borderId="0" xfId="29" applyNumberFormat="1" applyFont="1" applyAlignment="1">
      <alignment horizontal="center" vertical="top" wrapText="1"/>
    </xf>
    <xf numFmtId="0" fontId="9" fillId="0" borderId="0" xfId="42" applyFont="1" applyFill="1" applyAlignment="1">
      <alignment horizontal="center" vertical="top" wrapText="1"/>
    </xf>
    <xf numFmtId="0" fontId="9" fillId="24" borderId="0" xfId="42" quotePrefix="1" applyFont="1" applyFill="1" applyAlignment="1">
      <alignment horizontal="center" vertical="top" wrapText="1"/>
    </xf>
    <xf numFmtId="0" fontId="8" fillId="0" borderId="0" xfId="42" applyFont="1" applyAlignment="1">
      <alignment horizontal="center" vertical="top" wrapText="1"/>
    </xf>
    <xf numFmtId="0" fontId="10" fillId="24" borderId="0" xfId="42" applyFont="1" applyFill="1" applyAlignment="1">
      <alignment vertical="top"/>
    </xf>
    <xf numFmtId="0" fontId="13" fillId="24" borderId="0" xfId="42" applyFont="1" applyFill="1" applyAlignment="1">
      <alignment horizontal="center" vertical="top"/>
    </xf>
    <xf numFmtId="0" fontId="10" fillId="24" borderId="0" xfId="42" applyFont="1" applyFill="1" applyAlignment="1">
      <alignment vertical="top" wrapText="1"/>
    </xf>
    <xf numFmtId="0" fontId="10" fillId="24" borderId="0" xfId="42" applyFont="1" applyFill="1" applyAlignment="1">
      <alignment horizontal="center" vertical="top"/>
    </xf>
    <xf numFmtId="0" fontId="10" fillId="0" borderId="0" xfId="42" applyFont="1" applyAlignment="1">
      <alignment vertical="top"/>
    </xf>
    <xf numFmtId="0" fontId="10" fillId="0" borderId="0" xfId="42" applyFont="1" applyFill="1" applyAlignment="1">
      <alignment horizontal="center" vertical="top"/>
    </xf>
    <xf numFmtId="0" fontId="10" fillId="0" borderId="0" xfId="42" applyFont="1" applyFill="1" applyAlignment="1">
      <alignment vertical="top" wrapText="1"/>
    </xf>
    <xf numFmtId="0" fontId="10" fillId="0" borderId="0" xfId="42" applyFont="1" applyFill="1" applyAlignment="1">
      <alignment horizontal="center" vertical="top" wrapText="1"/>
    </xf>
    <xf numFmtId="0" fontId="10" fillId="0" borderId="0" xfId="42" applyFont="1" applyAlignment="1">
      <alignment horizontal="right" vertical="top"/>
    </xf>
    <xf numFmtId="0" fontId="10" fillId="0" borderId="0" xfId="0" applyFont="1" applyFill="1" applyAlignment="1">
      <alignment horizontal="right" vertical="top"/>
    </xf>
    <xf numFmtId="44" fontId="41" fillId="0" borderId="0" xfId="37" applyNumberFormat="1" applyFont="1" applyFill="1" applyAlignment="1" applyProtection="1">
      <alignment horizontal="left" vertical="top"/>
    </xf>
    <xf numFmtId="166" fontId="3" fillId="26" borderId="14" xfId="29" applyNumberFormat="1" applyFont="1" applyFill="1" applyBorder="1" applyAlignment="1" applyProtection="1">
      <alignment horizontal="center" vertical="center"/>
      <protection locked="0"/>
    </xf>
    <xf numFmtId="44" fontId="3" fillId="26" borderId="14" xfId="30" applyFont="1" applyFill="1" applyBorder="1" applyAlignment="1" applyProtection="1">
      <alignment horizontal="center" vertical="center"/>
      <protection locked="0"/>
    </xf>
    <xf numFmtId="0" fontId="10" fillId="0" borderId="0" xfId="42" applyFont="1" applyAlignment="1">
      <alignment horizontal="center" vertical="top"/>
    </xf>
    <xf numFmtId="0" fontId="10" fillId="0" borderId="0" xfId="42" applyFont="1" applyAlignment="1">
      <alignment horizontal="left" vertical="top"/>
    </xf>
    <xf numFmtId="0" fontId="8" fillId="24" borderId="0" xfId="42" quotePrefix="1" applyFont="1" applyFill="1" applyAlignment="1">
      <alignment vertical="top"/>
    </xf>
    <xf numFmtId="14" fontId="10" fillId="0" borderId="0" xfId="42" applyNumberFormat="1" applyFont="1" applyFill="1" applyAlignment="1">
      <alignment horizontal="center" vertical="top"/>
    </xf>
    <xf numFmtId="0" fontId="33" fillId="0" borderId="0" xfId="42" applyFont="1" applyAlignment="1">
      <alignment horizontal="left" vertical="top"/>
    </xf>
    <xf numFmtId="0" fontId="10" fillId="0" borderId="0" xfId="42" applyFont="1" applyFill="1" applyAlignment="1">
      <alignment horizontal="left" vertical="top"/>
    </xf>
    <xf numFmtId="0" fontId="31" fillId="0" borderId="0" xfId="42" quotePrefix="1" applyFont="1" applyFill="1" applyAlignment="1">
      <alignment horizontal="left" vertical="top"/>
    </xf>
    <xf numFmtId="0" fontId="31" fillId="0" borderId="0" xfId="42" applyFont="1" applyFill="1" applyAlignment="1">
      <alignment horizontal="center" vertical="top"/>
    </xf>
    <xf numFmtId="0" fontId="42" fillId="0" borderId="0" xfId="43" applyFont="1" applyAlignment="1">
      <alignment vertical="top"/>
    </xf>
    <xf numFmtId="0" fontId="42" fillId="0" borderId="0" xfId="43" applyFont="1" applyAlignment="1">
      <alignment horizontal="center" vertical="top"/>
    </xf>
    <xf numFmtId="0" fontId="42" fillId="24" borderId="0" xfId="43" applyFont="1" applyFill="1" applyAlignment="1">
      <alignment vertical="top"/>
    </xf>
    <xf numFmtId="0" fontId="42" fillId="0" borderId="0" xfId="43" applyFont="1" applyFill="1" applyAlignment="1">
      <alignment vertical="top"/>
    </xf>
    <xf numFmtId="0" fontId="45" fillId="0" borderId="0" xfId="43" applyFont="1" applyAlignment="1">
      <alignment horizontal="center" vertical="top"/>
    </xf>
    <xf numFmtId="0" fontId="47" fillId="0" borderId="0" xfId="43" applyFont="1" applyAlignment="1">
      <alignment horizontal="center" vertical="top"/>
    </xf>
    <xf numFmtId="0" fontId="47" fillId="0" borderId="0" xfId="43" applyFont="1" applyAlignment="1">
      <alignment horizontal="center" vertical="top" wrapText="1"/>
    </xf>
    <xf numFmtId="0" fontId="47" fillId="24" borderId="0" xfId="43" applyFont="1" applyFill="1" applyAlignment="1">
      <alignment horizontal="center" vertical="top"/>
    </xf>
    <xf numFmtId="0" fontId="47" fillId="0" borderId="0" xfId="43" applyFont="1" applyFill="1" applyAlignment="1">
      <alignment horizontal="center" vertical="top"/>
    </xf>
    <xf numFmtId="43" fontId="0" fillId="0" borderId="0" xfId="28" applyFont="1" applyAlignment="1">
      <alignment vertical="top"/>
    </xf>
    <xf numFmtId="166" fontId="48" fillId="0" borderId="0" xfId="28" applyNumberFormat="1" applyFont="1" applyAlignment="1">
      <alignment vertical="top"/>
    </xf>
    <xf numFmtId="166" fontId="48" fillId="0" borderId="0" xfId="28" applyNumberFormat="1" applyFont="1" applyAlignment="1">
      <alignment horizontal="center" vertical="top"/>
    </xf>
    <xf numFmtId="164" fontId="48" fillId="0" borderId="0" xfId="28" applyNumberFormat="1" applyFont="1" applyAlignment="1">
      <alignment vertical="top"/>
    </xf>
    <xf numFmtId="43" fontId="48" fillId="0" borderId="0" xfId="28" applyFont="1" applyAlignment="1">
      <alignment vertical="top"/>
    </xf>
    <xf numFmtId="0" fontId="48" fillId="0" borderId="0" xfId="43" applyFont="1" applyAlignment="1">
      <alignment vertical="top"/>
    </xf>
    <xf numFmtId="0" fontId="48" fillId="24" borderId="0" xfId="43" applyFont="1" applyFill="1" applyAlignment="1">
      <alignment vertical="top"/>
    </xf>
    <xf numFmtId="0" fontId="48" fillId="0" borderId="0" xfId="43" applyFont="1" applyFill="1" applyAlignment="1">
      <alignment vertical="top"/>
    </xf>
    <xf numFmtId="0" fontId="1" fillId="0" borderId="0" xfId="43" applyAlignment="1">
      <alignment vertical="top"/>
    </xf>
    <xf numFmtId="168" fontId="48" fillId="0" borderId="0" xfId="28" applyNumberFormat="1" applyFont="1" applyAlignment="1">
      <alignment vertical="top"/>
    </xf>
    <xf numFmtId="164" fontId="48" fillId="0" borderId="0" xfId="28" quotePrefix="1" applyNumberFormat="1" applyFont="1" applyAlignment="1">
      <alignment vertical="top"/>
    </xf>
    <xf numFmtId="170" fontId="0" fillId="0" borderId="0" xfId="28" applyNumberFormat="1" applyFont="1" applyAlignment="1">
      <alignment vertical="top"/>
    </xf>
    <xf numFmtId="43" fontId="0" fillId="0" borderId="0" xfId="28" applyFont="1" applyAlignment="1">
      <alignment horizontal="center" vertical="top"/>
    </xf>
    <xf numFmtId="0" fontId="1" fillId="24" borderId="0" xfId="43" applyFill="1" applyAlignment="1">
      <alignment vertical="top"/>
    </xf>
    <xf numFmtId="0" fontId="1" fillId="0" borderId="0" xfId="43" applyFill="1" applyAlignment="1">
      <alignment vertical="top"/>
    </xf>
    <xf numFmtId="0" fontId="1" fillId="24" borderId="0" xfId="43" applyFill="1" applyAlignment="1">
      <alignment horizontal="center" vertical="top"/>
    </xf>
    <xf numFmtId="0" fontId="1" fillId="0" borderId="0" xfId="43" applyAlignment="1">
      <alignment horizontal="center" vertical="top"/>
    </xf>
    <xf numFmtId="0" fontId="1" fillId="0" borderId="0" xfId="43" applyAlignment="1">
      <alignment horizontal="right" vertical="top"/>
    </xf>
    <xf numFmtId="168" fontId="42" fillId="0" borderId="0" xfId="28" applyNumberFormat="1" applyFont="1" applyAlignment="1">
      <alignment vertical="top"/>
    </xf>
    <xf numFmtId="168" fontId="0" fillId="0" borderId="0" xfId="28" applyNumberFormat="1" applyFont="1" applyAlignment="1">
      <alignment vertical="top"/>
    </xf>
    <xf numFmtId="168" fontId="1" fillId="24" borderId="0" xfId="28" applyNumberFormat="1" applyFill="1" applyAlignment="1">
      <alignment vertical="top"/>
    </xf>
    <xf numFmtId="168" fontId="1" fillId="0" borderId="0" xfId="28" applyNumberFormat="1" applyAlignment="1">
      <alignment vertical="top"/>
    </xf>
    <xf numFmtId="0" fontId="1" fillId="0" borderId="0" xfId="43" applyFont="1" applyFill="1" applyAlignment="1">
      <alignment vertical="top"/>
    </xf>
    <xf numFmtId="0" fontId="1" fillId="24" borderId="0" xfId="43" applyFont="1" applyFill="1" applyAlignment="1">
      <alignment vertical="top"/>
    </xf>
    <xf numFmtId="0" fontId="42" fillId="0" borderId="0" xfId="43" applyFont="1" applyFill="1" applyAlignment="1">
      <alignment horizontal="right" vertical="top"/>
    </xf>
    <xf numFmtId="0" fontId="1" fillId="0" borderId="0" xfId="43" applyFont="1" applyFill="1" applyAlignment="1">
      <alignment horizontal="right" vertical="top"/>
    </xf>
    <xf numFmtId="0" fontId="1" fillId="0" borderId="0" xfId="43" quotePrefix="1" applyFont="1" applyFill="1" applyAlignment="1">
      <alignment vertical="top"/>
    </xf>
    <xf numFmtId="168" fontId="48" fillId="0" borderId="0" xfId="43" applyNumberFormat="1" applyFont="1" applyFill="1" applyAlignment="1">
      <alignment vertical="top"/>
    </xf>
    <xf numFmtId="0" fontId="42" fillId="28" borderId="0" xfId="43" applyFont="1" applyFill="1" applyAlignment="1">
      <alignment vertical="top"/>
    </xf>
    <xf numFmtId="0" fontId="47" fillId="28" borderId="0" xfId="43" applyFont="1" applyFill="1" applyAlignment="1">
      <alignment horizontal="center" vertical="top"/>
    </xf>
    <xf numFmtId="0" fontId="48" fillId="28" borderId="0" xfId="43" applyFont="1" applyFill="1" applyAlignment="1">
      <alignment vertical="top"/>
    </xf>
    <xf numFmtId="0" fontId="1" fillId="28" borderId="0" xfId="43" applyFill="1" applyAlignment="1">
      <alignment vertical="top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166" fontId="13" fillId="0" borderId="0" xfId="29" applyNumberFormat="1" applyFont="1" applyFill="1" applyBorder="1" applyAlignment="1" applyProtection="1">
      <alignment horizontal="center" vertical="center"/>
      <protection locked="0"/>
    </xf>
    <xf numFmtId="166" fontId="10" fillId="0" borderId="0" xfId="29" applyNumberFormat="1" applyFont="1" applyFill="1" applyBorder="1" applyAlignment="1" applyProtection="1">
      <alignment horizontal="center" vertical="center"/>
      <protection locked="0"/>
    </xf>
    <xf numFmtId="166" fontId="10" fillId="0" borderId="0" xfId="29" applyNumberFormat="1" applyFont="1" applyFill="1" applyAlignment="1">
      <alignment horizontal="center" vertical="top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" fillId="0" borderId="0" xfId="43" applyFont="1" applyFill="1" applyAlignment="1">
      <alignment horizontal="center" vertical="top"/>
    </xf>
    <xf numFmtId="0" fontId="31" fillId="0" borderId="20" xfId="0" quotePrefix="1" applyFont="1" applyFill="1" applyBorder="1" applyAlignment="1">
      <alignment horizontal="left" vertical="top"/>
    </xf>
    <xf numFmtId="0" fontId="31" fillId="0" borderId="0" xfId="0" quotePrefix="1" applyFont="1" applyFill="1" applyBorder="1" applyAlignment="1">
      <alignment horizontal="center" vertical="top"/>
    </xf>
    <xf numFmtId="0" fontId="31" fillId="0" borderId="21" xfId="0" applyFont="1" applyFill="1" applyBorder="1" applyAlignment="1">
      <alignment horizontal="left" vertical="top"/>
    </xf>
    <xf numFmtId="166" fontId="48" fillId="0" borderId="0" xfId="43" applyNumberFormat="1" applyFont="1" applyFill="1" applyAlignment="1">
      <alignment vertical="top"/>
    </xf>
    <xf numFmtId="0" fontId="42" fillId="0" borderId="0" xfId="43" applyFont="1" applyFill="1" applyAlignment="1">
      <alignment horizontal="center" vertical="top"/>
    </xf>
    <xf numFmtId="0" fontId="51" fillId="26" borderId="14" xfId="38" applyFont="1" applyFill="1" applyBorder="1" applyAlignment="1" applyProtection="1">
      <alignment horizontal="left" vertical="center" wrapText="1"/>
      <protection locked="0"/>
    </xf>
    <xf numFmtId="166" fontId="51" fillId="26" borderId="14" xfId="28" applyNumberFormat="1" applyFont="1" applyFill="1" applyBorder="1" applyAlignment="1" applyProtection="1">
      <alignment horizontal="center" vertical="center"/>
      <protection locked="0"/>
    </xf>
    <xf numFmtId="0" fontId="51" fillId="26" borderId="14" xfId="0" applyFont="1" applyFill="1" applyBorder="1" applyAlignment="1" applyProtection="1">
      <alignment horizontal="center" vertical="center"/>
      <protection locked="0"/>
    </xf>
    <xf numFmtId="49" fontId="51" fillId="26" borderId="14" xfId="0" applyNumberFormat="1" applyFont="1" applyFill="1" applyBorder="1" applyAlignment="1" applyProtection="1">
      <alignment horizontal="center" vertical="center"/>
      <protection locked="0"/>
    </xf>
    <xf numFmtId="43" fontId="51" fillId="26" borderId="14" xfId="28" applyFont="1" applyFill="1" applyBorder="1" applyAlignment="1" applyProtection="1">
      <alignment horizontal="center" vertical="center"/>
      <protection locked="0"/>
    </xf>
    <xf numFmtId="44" fontId="57" fillId="26" borderId="14" xfId="30" applyFont="1" applyFill="1" applyBorder="1" applyAlignment="1" applyProtection="1">
      <alignment horizontal="center" vertical="center"/>
      <protection locked="0"/>
    </xf>
    <xf numFmtId="0" fontId="59" fillId="26" borderId="14" xfId="0" applyFont="1" applyFill="1" applyBorder="1" applyAlignment="1" applyProtection="1">
      <alignment horizontal="center" vertical="center"/>
      <protection locked="0"/>
    </xf>
    <xf numFmtId="166" fontId="59" fillId="26" borderId="14" xfId="28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center" vertical="top"/>
    </xf>
    <xf numFmtId="0" fontId="5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center" vertical="top"/>
    </xf>
    <xf numFmtId="0" fontId="3" fillId="25" borderId="0" xfId="0" applyFont="1" applyFill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44" fontId="3" fillId="0" borderId="0" xfId="3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center" vertical="top" wrapText="1"/>
    </xf>
    <xf numFmtId="0" fontId="4" fillId="24" borderId="0" xfId="0" quotePrefix="1" applyFont="1" applyFill="1" applyAlignment="1" applyProtection="1">
      <alignment vertical="top"/>
    </xf>
    <xf numFmtId="0" fontId="3" fillId="31" borderId="0" xfId="0" applyFont="1" applyFill="1" applyAlignment="1" applyProtection="1">
      <alignment horizontal="center" vertical="top"/>
    </xf>
    <xf numFmtId="0" fontId="3" fillId="27" borderId="0" xfId="0" applyFont="1" applyFill="1" applyAlignment="1" applyProtection="1">
      <alignment horizontal="left" vertical="top"/>
    </xf>
    <xf numFmtId="0" fontId="3" fillId="27" borderId="0" xfId="0" applyFont="1" applyFill="1" applyAlignment="1" applyProtection="1">
      <alignment horizontal="center" vertical="top"/>
    </xf>
    <xf numFmtId="0" fontId="3" fillId="0" borderId="0" xfId="0" applyFont="1" applyAlignment="1" applyProtection="1">
      <alignment horizontal="left" vertical="top"/>
    </xf>
    <xf numFmtId="0" fontId="13" fillId="0" borderId="0" xfId="0" applyFont="1" applyAlignment="1" applyProtection="1">
      <alignment horizontal="center" vertical="top"/>
    </xf>
    <xf numFmtId="0" fontId="13" fillId="0" borderId="0" xfId="0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center" vertical="top"/>
    </xf>
    <xf numFmtId="0" fontId="13" fillId="0" borderId="0" xfId="0" applyFont="1" applyFill="1" applyBorder="1" applyAlignment="1" applyProtection="1">
      <alignment horizontal="center" vertical="top"/>
    </xf>
    <xf numFmtId="0" fontId="3" fillId="0" borderId="0" xfId="0" quotePrefix="1" applyFont="1" applyAlignment="1" applyProtection="1">
      <alignment horizontal="center" vertical="top"/>
    </xf>
    <xf numFmtId="169" fontId="3" fillId="0" borderId="0" xfId="28" applyNumberFormat="1" applyFont="1" applyAlignment="1" applyProtection="1">
      <alignment horizontal="center" vertical="top"/>
    </xf>
    <xf numFmtId="169" fontId="13" fillId="0" borderId="0" xfId="28" applyNumberFormat="1" applyFont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top"/>
    </xf>
    <xf numFmtId="0" fontId="13" fillId="0" borderId="0" xfId="0" applyFont="1" applyFill="1" applyAlignment="1" applyProtection="1">
      <alignment horizontal="left" vertical="top"/>
    </xf>
    <xf numFmtId="0" fontId="60" fillId="0" borderId="0" xfId="0" applyFont="1" applyAlignment="1" applyProtection="1">
      <alignment horizontal="center" vertical="top" wrapText="1"/>
    </xf>
    <xf numFmtId="0" fontId="60" fillId="0" borderId="0" xfId="0" quotePrefix="1" applyFont="1" applyAlignment="1" applyProtection="1">
      <alignment horizontal="center" vertical="top" wrapText="1"/>
    </xf>
    <xf numFmtId="0" fontId="60" fillId="0" borderId="0" xfId="0" quotePrefix="1" applyFont="1" applyAlignment="1" applyProtection="1">
      <alignment horizontal="left" vertical="top" wrapText="1"/>
    </xf>
    <xf numFmtId="0" fontId="7" fillId="0" borderId="0" xfId="0" quotePrefix="1" applyFont="1" applyAlignment="1" applyProtection="1">
      <alignment horizontal="center" vertical="top"/>
    </xf>
    <xf numFmtId="0" fontId="7" fillId="0" borderId="0" xfId="0" applyFont="1" applyAlignment="1" applyProtection="1">
      <alignment horizontal="center" vertical="top"/>
    </xf>
    <xf numFmtId="0" fontId="7" fillId="0" borderId="0" xfId="0" applyFont="1" applyAlignment="1" applyProtection="1">
      <alignment horizontal="left" vertical="top"/>
    </xf>
    <xf numFmtId="0" fontId="7" fillId="0" borderId="0" xfId="0" quotePrefix="1" applyFont="1" applyAlignment="1" applyProtection="1">
      <alignment horizontal="left" vertical="top"/>
    </xf>
    <xf numFmtId="0" fontId="13" fillId="0" borderId="0" xfId="0" quotePrefix="1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left" vertical="top"/>
    </xf>
    <xf numFmtId="0" fontId="3" fillId="0" borderId="12" xfId="0" applyFont="1" applyBorder="1" applyAlignment="1" applyProtection="1">
      <alignment horizontal="center" vertical="top"/>
    </xf>
    <xf numFmtId="0" fontId="11" fillId="0" borderId="20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center" vertical="top"/>
    </xf>
    <xf numFmtId="0" fontId="3" fillId="0" borderId="20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center" vertical="top" textRotation="255"/>
    </xf>
    <xf numFmtId="0" fontId="3" fillId="0" borderId="18" xfId="0" applyFont="1" applyFill="1" applyBorder="1" applyAlignment="1" applyProtection="1">
      <alignment horizontal="center" vertical="top"/>
    </xf>
    <xf numFmtId="0" fontId="3" fillId="0" borderId="20" xfId="0" applyFont="1" applyFill="1" applyBorder="1" applyAlignment="1" applyProtection="1">
      <alignment horizontal="center" vertical="top"/>
    </xf>
    <xf numFmtId="0" fontId="3" fillId="0" borderId="12" xfId="0" applyFont="1" applyFill="1" applyBorder="1" applyAlignment="1" applyProtection="1">
      <alignment horizontal="center" vertical="top" wrapText="1"/>
    </xf>
    <xf numFmtId="0" fontId="3" fillId="0" borderId="12" xfId="0" applyFont="1" applyFill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center" vertical="top" wrapText="1"/>
    </xf>
    <xf numFmtId="0" fontId="3" fillId="25" borderId="0" xfId="0" applyFont="1" applyFill="1" applyAlignment="1" applyProtection="1">
      <alignment horizontal="center" vertical="center"/>
    </xf>
    <xf numFmtId="44" fontId="3" fillId="0" borderId="12" xfId="30" applyFont="1" applyFill="1" applyBorder="1" applyAlignment="1" applyProtection="1">
      <alignment horizontal="center" vertical="top"/>
    </xf>
    <xf numFmtId="43" fontId="3" fillId="0" borderId="12" xfId="29" applyFont="1" applyFill="1" applyBorder="1" applyAlignment="1" applyProtection="1">
      <alignment horizontal="center" vertical="top" wrapText="1"/>
    </xf>
    <xf numFmtId="0" fontId="3" fillId="31" borderId="0" xfId="0" applyFont="1" applyFill="1" applyAlignment="1" applyProtection="1">
      <alignment horizontal="left" vertical="top"/>
    </xf>
    <xf numFmtId="0" fontId="7" fillId="0" borderId="18" xfId="0" applyFont="1" applyBorder="1" applyAlignment="1" applyProtection="1">
      <alignment horizontal="center" vertical="top" textRotation="255"/>
    </xf>
    <xf numFmtId="0" fontId="3" fillId="25" borderId="12" xfId="0" applyFont="1" applyFill="1" applyBorder="1" applyAlignment="1" applyProtection="1">
      <alignment horizontal="center" vertical="top"/>
    </xf>
    <xf numFmtId="0" fontId="38" fillId="0" borderId="12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13" xfId="0" applyFont="1" applyBorder="1" applyAlignment="1" applyProtection="1">
      <alignment horizontal="center" vertical="top"/>
    </xf>
    <xf numFmtId="0" fontId="3" fillId="0" borderId="21" xfId="0" applyFont="1" applyBorder="1" applyAlignment="1" applyProtection="1">
      <alignment horizontal="center" vertical="top"/>
    </xf>
    <xf numFmtId="0" fontId="3" fillId="0" borderId="19" xfId="0" applyFont="1" applyBorder="1" applyAlignment="1" applyProtection="1">
      <alignment horizontal="center" vertical="top"/>
    </xf>
    <xf numFmtId="0" fontId="3" fillId="0" borderId="21" xfId="0" applyFont="1" applyBorder="1" applyAlignment="1" applyProtection="1">
      <alignment horizontal="center" vertical="center" textRotation="255"/>
    </xf>
    <xf numFmtId="0" fontId="3" fillId="0" borderId="19" xfId="0" applyFont="1" applyBorder="1" applyAlignment="1" applyProtection="1">
      <alignment horizontal="center" vertical="center" textRotation="255"/>
    </xf>
    <xf numFmtId="0" fontId="3" fillId="0" borderId="19" xfId="0" applyFont="1" applyFill="1" applyBorder="1" applyAlignment="1" applyProtection="1">
      <alignment horizontal="center" vertical="top" wrapText="1"/>
    </xf>
    <xf numFmtId="0" fontId="3" fillId="0" borderId="21" xfId="0" applyFont="1" applyFill="1" applyBorder="1" applyAlignment="1" applyProtection="1">
      <alignment horizontal="center" vertical="top" wrapText="1"/>
    </xf>
    <xf numFmtId="0" fontId="3" fillId="0" borderId="13" xfId="0" applyFont="1" applyFill="1" applyBorder="1" applyAlignment="1" applyProtection="1">
      <alignment horizontal="center" vertical="top" wrapText="1"/>
    </xf>
    <xf numFmtId="0" fontId="3" fillId="0" borderId="13" xfId="0" applyFont="1" applyFill="1" applyBorder="1" applyAlignment="1" applyProtection="1">
      <alignment horizontal="center" vertical="top"/>
    </xf>
    <xf numFmtId="44" fontId="3" fillId="0" borderId="13" xfId="30" applyFont="1" applyFill="1" applyBorder="1" applyAlignment="1" applyProtection="1">
      <alignment horizontal="center" vertical="top" wrapText="1"/>
    </xf>
    <xf numFmtId="167" fontId="3" fillId="0" borderId="13" xfId="30" applyNumberFormat="1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13" fillId="0" borderId="21" xfId="0" applyFont="1" applyBorder="1" applyAlignment="1" applyProtection="1">
      <alignment horizontal="center" vertical="center" textRotation="255"/>
    </xf>
    <xf numFmtId="0" fontId="13" fillId="0" borderId="19" xfId="0" applyFont="1" applyBorder="1" applyAlignment="1" applyProtection="1">
      <alignment horizontal="center" vertical="center" textRotation="255"/>
    </xf>
    <xf numFmtId="0" fontId="6" fillId="0" borderId="13" xfId="0" applyFont="1" applyFill="1" applyBorder="1" applyAlignment="1" applyProtection="1">
      <alignment horizontal="center" vertical="top" wrapText="1"/>
    </xf>
    <xf numFmtId="0" fontId="3" fillId="25" borderId="13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center" vertical="top"/>
    </xf>
    <xf numFmtId="0" fontId="3" fillId="29" borderId="0" xfId="0" applyFont="1" applyFill="1" applyAlignment="1" applyProtection="1">
      <alignment horizontal="center" vertical="top"/>
    </xf>
    <xf numFmtId="0" fontId="51" fillId="0" borderId="14" xfId="0" quotePrefix="1" applyFont="1" applyBorder="1" applyAlignment="1" applyProtection="1">
      <alignment horizontal="center" vertical="center"/>
    </xf>
    <xf numFmtId="0" fontId="53" fillId="0" borderId="14" xfId="0" applyFont="1" applyFill="1" applyBorder="1" applyAlignment="1" applyProtection="1">
      <alignment horizontal="center" vertical="center" wrapText="1"/>
    </xf>
    <xf numFmtId="44" fontId="12" fillId="0" borderId="14" xfId="30" applyFont="1" applyFill="1" applyBorder="1" applyAlignment="1" applyProtection="1">
      <alignment horizontal="center" vertical="center"/>
    </xf>
    <xf numFmtId="14" fontId="3" fillId="0" borderId="0" xfId="0" applyNumberFormat="1" applyFont="1" applyFill="1" applyAlignment="1" applyProtection="1">
      <alignment horizontal="center" vertical="center" wrapText="1"/>
    </xf>
    <xf numFmtId="0" fontId="4" fillId="24" borderId="0" xfId="0" quotePrefix="1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43" fillId="0" borderId="0" xfId="0" quotePrefix="1" applyFont="1" applyAlignment="1" applyProtection="1">
      <alignment horizontal="center" vertical="center"/>
    </xf>
    <xf numFmtId="43" fontId="12" fillId="0" borderId="0" xfId="0" applyNumberFormat="1" applyFont="1" applyAlignment="1" applyProtection="1">
      <alignment horizontal="center" vertical="center"/>
    </xf>
    <xf numFmtId="0" fontId="3" fillId="31" borderId="0" xfId="0" applyFont="1" applyFill="1" applyAlignment="1" applyProtection="1">
      <alignment horizontal="center" vertical="center"/>
    </xf>
    <xf numFmtId="0" fontId="43" fillId="0" borderId="14" xfId="0" quotePrefix="1" applyFont="1" applyBorder="1" applyAlignment="1" applyProtection="1">
      <alignment horizontal="center" vertical="center"/>
    </xf>
    <xf numFmtId="0" fontId="43" fillId="0" borderId="0" xfId="0" applyFont="1" applyAlignment="1" applyProtection="1">
      <alignment horizontal="center" vertical="center"/>
    </xf>
    <xf numFmtId="0" fontId="50" fillId="0" borderId="14" xfId="0" quotePrefix="1" applyFont="1" applyBorder="1" applyAlignment="1" applyProtection="1">
      <alignment horizontal="center" vertical="center"/>
    </xf>
    <xf numFmtId="0" fontId="3" fillId="29" borderId="0" xfId="0" applyFont="1" applyFill="1" applyAlignment="1" applyProtection="1">
      <alignment horizontal="center" vertical="center"/>
    </xf>
    <xf numFmtId="0" fontId="44" fillId="0" borderId="0" xfId="0" applyFont="1" applyAlignment="1" applyProtection="1">
      <alignment horizontal="left" vertical="center"/>
    </xf>
    <xf numFmtId="0" fontId="44" fillId="0" borderId="0" xfId="0" applyFont="1" applyAlignment="1" applyProtection="1">
      <alignment horizontal="center" vertical="center"/>
    </xf>
    <xf numFmtId="0" fontId="51" fillId="0" borderId="14" xfId="0" applyFont="1" applyBorder="1" applyAlignment="1" applyProtection="1">
      <alignment horizontal="center" vertical="center"/>
    </xf>
    <xf numFmtId="0" fontId="54" fillId="0" borderId="14" xfId="0" applyFont="1" applyBorder="1" applyAlignment="1" applyProtection="1">
      <alignment horizontal="center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57" fillId="25" borderId="0" xfId="0" applyFont="1" applyFill="1" applyAlignment="1" applyProtection="1">
      <alignment horizontal="center" vertical="center"/>
    </xf>
    <xf numFmtId="44" fontId="58" fillId="0" borderId="14" xfId="30" applyFont="1" applyFill="1" applyBorder="1" applyAlignment="1" applyProtection="1">
      <alignment horizontal="center" vertical="center"/>
    </xf>
    <xf numFmtId="0" fontId="43" fillId="30" borderId="14" xfId="0" quotePrefix="1" applyFont="1" applyFill="1" applyBorder="1" applyAlignment="1" applyProtection="1">
      <alignment horizontal="center" vertical="center"/>
    </xf>
    <xf numFmtId="0" fontId="43" fillId="30" borderId="0" xfId="0" applyFont="1" applyFill="1" applyAlignment="1" applyProtection="1">
      <alignment horizontal="center" vertical="center"/>
    </xf>
    <xf numFmtId="0" fontId="50" fillId="30" borderId="14" xfId="0" quotePrefix="1" applyFont="1" applyFill="1" applyBorder="1" applyAlignment="1" applyProtection="1">
      <alignment horizontal="center" vertical="center"/>
    </xf>
    <xf numFmtId="0" fontId="43" fillId="30" borderId="0" xfId="0" quotePrefix="1" applyFont="1" applyFill="1" applyAlignment="1" applyProtection="1">
      <alignment horizontal="center" vertical="center"/>
    </xf>
    <xf numFmtId="0" fontId="3" fillId="30" borderId="0" xfId="0" applyFont="1" applyFill="1" applyAlignment="1" applyProtection="1">
      <alignment horizontal="center" vertical="center"/>
    </xf>
    <xf numFmtId="166" fontId="13" fillId="0" borderId="0" xfId="28" applyNumberFormat="1" applyFont="1" applyAlignment="1" applyProtection="1">
      <alignment horizontal="center" vertical="top"/>
    </xf>
    <xf numFmtId="43" fontId="12" fillId="0" borderId="0" xfId="28" applyFont="1" applyFill="1" applyAlignment="1" applyProtection="1">
      <alignment horizontal="center" vertical="top"/>
    </xf>
    <xf numFmtId="14" fontId="3" fillId="0" borderId="0" xfId="0" applyNumberFormat="1" applyFont="1" applyFill="1" applyAlignment="1" applyProtection="1">
      <alignment horizontal="center" vertical="top" wrapText="1"/>
    </xf>
    <xf numFmtId="166" fontId="3" fillId="0" borderId="0" xfId="29" applyNumberFormat="1" applyFont="1" applyAlignment="1" applyProtection="1">
      <alignment horizontal="center" vertical="top"/>
    </xf>
    <xf numFmtId="44" fontId="12" fillId="0" borderId="24" xfId="30" applyFont="1" applyFill="1" applyBorder="1" applyAlignment="1" applyProtection="1">
      <alignment horizontal="center" vertical="top"/>
    </xf>
    <xf numFmtId="44" fontId="12" fillId="0" borderId="0" xfId="30" applyFont="1" applyFill="1" applyAlignment="1" applyProtection="1">
      <alignment horizontal="center" vertical="top"/>
    </xf>
    <xf numFmtId="166" fontId="3" fillId="0" borderId="10" xfId="29" applyNumberFormat="1" applyFont="1" applyBorder="1" applyAlignment="1" applyProtection="1">
      <alignment horizontal="center" vertical="top"/>
    </xf>
    <xf numFmtId="166" fontId="3" fillId="0" borderId="0" xfId="29" applyNumberFormat="1" applyFont="1" applyBorder="1" applyAlignment="1" applyProtection="1">
      <alignment horizontal="center" vertical="top"/>
    </xf>
    <xf numFmtId="166" fontId="13" fillId="0" borderId="0" xfId="28" applyNumberFormat="1" applyFont="1" applyBorder="1" applyAlignment="1" applyProtection="1">
      <alignment horizontal="center" vertical="top"/>
    </xf>
    <xf numFmtId="166" fontId="3" fillId="0" borderId="0" xfId="28" applyNumberFormat="1" applyFont="1" applyBorder="1" applyAlignment="1" applyProtection="1">
      <alignment horizontal="center" vertical="top"/>
    </xf>
    <xf numFmtId="166" fontId="3" fillId="0" borderId="11" xfId="28" applyNumberFormat="1" applyFont="1" applyBorder="1" applyAlignment="1" applyProtection="1">
      <alignment horizontal="center" vertical="top"/>
    </xf>
    <xf numFmtId="166" fontId="3" fillId="0" borderId="0" xfId="28" applyNumberFormat="1" applyFont="1" applyAlignment="1" applyProtection="1">
      <alignment horizontal="center" vertical="top"/>
    </xf>
    <xf numFmtId="0" fontId="8" fillId="0" borderId="0" xfId="0" applyFont="1" applyAlignment="1" applyProtection="1">
      <alignment horizontal="center" vertical="top" wrapText="1"/>
    </xf>
    <xf numFmtId="166" fontId="8" fillId="0" borderId="0" xfId="28" applyNumberFormat="1" applyFont="1" applyAlignment="1" applyProtection="1">
      <alignment horizontal="center" vertical="top" wrapText="1"/>
    </xf>
    <xf numFmtId="0" fontId="8" fillId="0" borderId="0" xfId="0" applyFont="1" applyFill="1" applyAlignment="1" applyProtection="1">
      <alignment horizontal="center" vertical="top" wrapText="1"/>
    </xf>
    <xf numFmtId="0" fontId="8" fillId="25" borderId="0" xfId="0" applyFont="1" applyFill="1" applyAlignment="1" applyProtection="1">
      <alignment horizontal="center" vertical="top" wrapText="1"/>
    </xf>
    <xf numFmtId="0" fontId="8" fillId="24" borderId="0" xfId="0" quotePrefix="1" applyFont="1" applyFill="1" applyAlignment="1" applyProtection="1">
      <alignment horizontal="center" vertical="top" wrapText="1"/>
    </xf>
    <xf numFmtId="0" fontId="8" fillId="31" borderId="0" xfId="0" applyFont="1" applyFill="1" applyAlignment="1" applyProtection="1">
      <alignment horizontal="center" vertical="top" wrapText="1"/>
    </xf>
    <xf numFmtId="0" fontId="8" fillId="29" borderId="0" xfId="0" applyFont="1" applyFill="1" applyAlignment="1" applyProtection="1">
      <alignment horizontal="center" vertical="top" wrapText="1"/>
    </xf>
    <xf numFmtId="0" fontId="10" fillId="24" borderId="0" xfId="0" applyFont="1" applyFill="1" applyAlignment="1" applyProtection="1">
      <alignment vertical="top"/>
    </xf>
    <xf numFmtId="0" fontId="10" fillId="25" borderId="0" xfId="0" applyFont="1" applyFill="1" applyAlignment="1" applyProtection="1">
      <alignment vertical="top"/>
    </xf>
    <xf numFmtId="43" fontId="10" fillId="24" borderId="0" xfId="28" applyFont="1" applyFill="1" applyAlignment="1" applyProtection="1">
      <alignment vertical="top"/>
    </xf>
    <xf numFmtId="44" fontId="10" fillId="24" borderId="0" xfId="30" applyFont="1" applyFill="1" applyAlignment="1" applyProtection="1">
      <alignment vertical="top"/>
    </xf>
    <xf numFmtId="0" fontId="10" fillId="24" borderId="0" xfId="0" applyFont="1" applyFill="1" applyAlignment="1" applyProtection="1">
      <alignment vertical="top" wrapText="1"/>
    </xf>
    <xf numFmtId="0" fontId="10" fillId="31" borderId="0" xfId="0" applyFont="1" applyFill="1" applyAlignment="1" applyProtection="1">
      <alignment vertical="top"/>
    </xf>
    <xf numFmtId="0" fontId="10" fillId="29" borderId="0" xfId="0" applyFont="1" applyFill="1" applyAlignment="1" applyProtection="1">
      <alignment vertical="top"/>
    </xf>
    <xf numFmtId="0" fontId="10" fillId="0" borderId="0" xfId="0" applyFont="1" applyAlignment="1" applyProtection="1">
      <alignment vertical="top"/>
    </xf>
    <xf numFmtId="0" fontId="0" fillId="0" borderId="0" xfId="0" applyProtection="1">
      <alignment horizontal="center" vertical="top" wrapText="1"/>
    </xf>
    <xf numFmtId="0" fontId="10" fillId="0" borderId="0" xfId="0" applyFont="1" applyFill="1" applyAlignment="1" applyProtection="1">
      <alignment vertical="top"/>
    </xf>
    <xf numFmtId="43" fontId="10" fillId="0" borderId="0" xfId="28" applyFont="1" applyFill="1" applyAlignment="1" applyProtection="1">
      <alignment vertical="top"/>
    </xf>
    <xf numFmtId="44" fontId="10" fillId="0" borderId="0" xfId="30" applyFont="1" applyFill="1" applyAlignment="1" applyProtection="1">
      <alignment vertical="top"/>
    </xf>
    <xf numFmtId="44" fontId="10" fillId="0" borderId="0" xfId="30" applyFont="1" applyFill="1" applyAlignment="1" applyProtection="1">
      <alignment horizontal="right" vertical="top" wrapText="1"/>
    </xf>
    <xf numFmtId="167" fontId="12" fillId="0" borderId="0" xfId="30" applyNumberFormat="1" applyFont="1" applyFill="1" applyAlignment="1" applyProtection="1">
      <alignment horizontal="center" vertical="top"/>
    </xf>
    <xf numFmtId="0" fontId="10" fillId="0" borderId="0" xfId="0" applyFont="1" applyFill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0" fillId="25" borderId="0" xfId="0" applyFont="1" applyFill="1" applyAlignment="1" applyProtection="1">
      <alignment vertical="top" wrapText="1"/>
    </xf>
    <xf numFmtId="43" fontId="10" fillId="0" borderId="0" xfId="28" applyFont="1" applyFill="1" applyAlignment="1" applyProtection="1">
      <alignment vertical="top" wrapText="1"/>
    </xf>
    <xf numFmtId="44" fontId="10" fillId="0" borderId="0" xfId="30" quotePrefix="1" applyFont="1" applyFill="1" applyAlignment="1" applyProtection="1">
      <alignment horizontal="right" vertical="top" wrapText="1"/>
    </xf>
    <xf numFmtId="0" fontId="10" fillId="31" borderId="0" xfId="0" applyFont="1" applyFill="1" applyAlignment="1" applyProtection="1">
      <alignment vertical="top" wrapText="1"/>
    </xf>
    <xf numFmtId="0" fontId="10" fillId="29" borderId="0" xfId="0" applyFont="1" applyFill="1" applyAlignment="1" applyProtection="1">
      <alignment vertical="top" wrapText="1"/>
    </xf>
    <xf numFmtId="0" fontId="10" fillId="0" borderId="0" xfId="0" applyFont="1" applyAlignment="1" applyProtection="1">
      <alignment horizontal="right" vertical="top"/>
    </xf>
    <xf numFmtId="44" fontId="10" fillId="0" borderId="0" xfId="30" quotePrefix="1" applyFont="1" applyFill="1" applyAlignment="1" applyProtection="1">
      <alignment vertical="top"/>
    </xf>
    <xf numFmtId="44" fontId="10" fillId="0" borderId="0" xfId="30" quotePrefix="1" applyFont="1" applyFill="1" applyAlignment="1" applyProtection="1">
      <alignment horizontal="right" vertical="top"/>
    </xf>
    <xf numFmtId="44" fontId="12" fillId="0" borderId="0" xfId="30" applyFont="1" applyFill="1" applyAlignment="1" applyProtection="1">
      <alignment vertical="top"/>
    </xf>
    <xf numFmtId="44" fontId="10" fillId="0" borderId="0" xfId="30" applyFont="1" applyFill="1" applyAlignment="1" applyProtection="1">
      <alignment horizontal="right" vertical="top"/>
    </xf>
    <xf numFmtId="43" fontId="12" fillId="0" borderId="0" xfId="28" applyFont="1" applyFill="1" applyAlignment="1" applyProtection="1">
      <alignment vertical="top"/>
    </xf>
    <xf numFmtId="43" fontId="35" fillId="0" borderId="0" xfId="28" applyFont="1" applyFill="1" applyAlignment="1" applyProtection="1">
      <alignment horizontal="right" vertical="center"/>
    </xf>
    <xf numFmtId="169" fontId="35" fillId="0" borderId="0" xfId="28" applyNumberFormat="1" applyFont="1" applyFill="1" applyAlignment="1" applyProtection="1">
      <alignment horizontal="right" vertical="center"/>
    </xf>
    <xf numFmtId="0" fontId="10" fillId="0" borderId="0" xfId="0" applyFont="1" applyAlignment="1" applyProtection="1">
      <alignment horizontal="left" vertical="top"/>
    </xf>
    <xf numFmtId="0" fontId="10" fillId="0" borderId="0" xfId="0" applyFont="1" applyAlignment="1" applyProtection="1">
      <alignment horizontal="center" vertical="top"/>
    </xf>
    <xf numFmtId="0" fontId="10" fillId="0" borderId="0" xfId="0" applyFont="1" applyFill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center" vertical="top"/>
    </xf>
    <xf numFmtId="0" fontId="10" fillId="25" borderId="0" xfId="0" applyFont="1" applyFill="1" applyAlignment="1" applyProtection="1">
      <alignment horizontal="center" vertical="top"/>
    </xf>
    <xf numFmtId="0" fontId="10" fillId="0" borderId="0" xfId="0" applyFont="1" applyFill="1" applyAlignment="1" applyProtection="1">
      <alignment horizontal="center" vertical="top" wrapText="1"/>
    </xf>
    <xf numFmtId="0" fontId="8" fillId="24" borderId="0" xfId="0" quotePrefix="1" applyFont="1" applyFill="1" applyAlignment="1" applyProtection="1">
      <alignment vertical="top"/>
    </xf>
    <xf numFmtId="0" fontId="10" fillId="0" borderId="0" xfId="0" applyFont="1" applyFill="1" applyAlignment="1" applyProtection="1">
      <alignment horizontal="right" vertical="center"/>
    </xf>
    <xf numFmtId="0" fontId="10" fillId="0" borderId="16" xfId="0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left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3" fillId="24" borderId="0" xfId="0" applyFont="1" applyFill="1" applyAlignment="1" applyProtection="1">
      <alignment horizontal="left" vertical="top"/>
    </xf>
    <xf numFmtId="0" fontId="10" fillId="24" borderId="0" xfId="0" applyFont="1" applyFill="1" applyAlignment="1" applyProtection="1">
      <alignment horizontal="left" vertical="top"/>
    </xf>
    <xf numFmtId="0" fontId="10" fillId="0" borderId="26" xfId="0" applyFont="1" applyFill="1" applyBorder="1" applyAlignment="1" applyProtection="1">
      <alignment horizontal="center" vertical="top"/>
    </xf>
    <xf numFmtId="0" fontId="10" fillId="0" borderId="0" xfId="0" quotePrefix="1" applyFont="1" applyAlignment="1" applyProtection="1">
      <alignment horizontal="center" vertical="top"/>
    </xf>
    <xf numFmtId="0" fontId="10" fillId="0" borderId="26" xfId="0" applyFont="1" applyBorder="1" applyAlignment="1" applyProtection="1">
      <alignment horizontal="center" vertical="top"/>
    </xf>
    <xf numFmtId="0" fontId="33" fillId="0" borderId="10" xfId="0" applyFont="1" applyBorder="1" applyAlignment="1" applyProtection="1">
      <alignment horizontal="left" vertical="top"/>
    </xf>
    <xf numFmtId="0" fontId="10" fillId="0" borderId="12" xfId="0" applyFont="1" applyBorder="1" applyAlignment="1" applyProtection="1">
      <alignment horizontal="center" vertical="top"/>
    </xf>
    <xf numFmtId="0" fontId="33" fillId="0" borderId="20" xfId="0" applyFont="1" applyBorder="1" applyAlignment="1" applyProtection="1">
      <alignment horizontal="left" vertical="top"/>
    </xf>
    <xf numFmtId="0" fontId="10" fillId="0" borderId="18" xfId="0" applyFont="1" applyBorder="1" applyAlignment="1" applyProtection="1">
      <alignment horizontal="center" vertical="top"/>
    </xf>
    <xf numFmtId="0" fontId="10" fillId="0" borderId="12" xfId="0" applyFont="1" applyFill="1" applyBorder="1" applyAlignment="1" applyProtection="1">
      <alignment horizontal="center" vertical="top"/>
    </xf>
    <xf numFmtId="0" fontId="10" fillId="0" borderId="27" xfId="0" applyFont="1" applyFill="1" applyBorder="1" applyAlignment="1" applyProtection="1">
      <alignment horizontal="center" vertical="top"/>
    </xf>
    <xf numFmtId="0" fontId="10" fillId="0" borderId="0" xfId="0" quotePrefix="1" applyFont="1" applyAlignment="1" applyProtection="1">
      <alignment horizontal="center" vertical="top" wrapText="1"/>
    </xf>
    <xf numFmtId="0" fontId="10" fillId="0" borderId="13" xfId="0" applyFont="1" applyBorder="1" applyAlignment="1" applyProtection="1">
      <alignment horizontal="center" vertical="top"/>
    </xf>
    <xf numFmtId="0" fontId="10" fillId="32" borderId="21" xfId="0" applyFont="1" applyFill="1" applyBorder="1" applyAlignment="1" applyProtection="1">
      <alignment horizontal="center" vertical="top"/>
    </xf>
    <xf numFmtId="0" fontId="10" fillId="32" borderId="19" xfId="0" applyFont="1" applyFill="1" applyBorder="1" applyAlignment="1" applyProtection="1">
      <alignment horizontal="center" vertical="top"/>
    </xf>
    <xf numFmtId="0" fontId="10" fillId="32" borderId="13" xfId="0" applyFont="1" applyFill="1" applyBorder="1" applyAlignment="1" applyProtection="1">
      <alignment horizontal="center" vertical="top"/>
    </xf>
    <xf numFmtId="0" fontId="10" fillId="32" borderId="13" xfId="0" applyFont="1" applyFill="1" applyBorder="1" applyAlignment="1" applyProtection="1">
      <alignment horizontal="center" vertical="top" wrapText="1"/>
    </xf>
    <xf numFmtId="0" fontId="10" fillId="32" borderId="28" xfId="0" applyFont="1" applyFill="1" applyBorder="1" applyAlignment="1" applyProtection="1">
      <alignment horizontal="center" vertical="top"/>
    </xf>
    <xf numFmtId="0" fontId="10" fillId="0" borderId="11" xfId="0" applyFont="1" applyFill="1" applyBorder="1" applyAlignment="1" applyProtection="1">
      <alignment horizontal="center" vertical="top" wrapText="1"/>
    </xf>
    <xf numFmtId="0" fontId="10" fillId="0" borderId="19" xfId="0" applyFont="1" applyFill="1" applyBorder="1" applyAlignment="1" applyProtection="1">
      <alignment horizontal="center" vertical="top" wrapText="1"/>
    </xf>
    <xf numFmtId="0" fontId="34" fillId="0" borderId="19" xfId="0" applyFont="1" applyFill="1" applyBorder="1" applyAlignment="1" applyProtection="1">
      <alignment horizontal="center" vertical="top" wrapText="1"/>
    </xf>
    <xf numFmtId="0" fontId="3" fillId="0" borderId="14" xfId="0" applyFont="1" applyBorder="1" applyAlignment="1" applyProtection="1">
      <alignment horizontal="center" vertical="center"/>
    </xf>
    <xf numFmtId="166" fontId="3" fillId="0" borderId="14" xfId="28" applyNumberFormat="1" applyFont="1" applyFill="1" applyBorder="1" applyAlignment="1" applyProtection="1">
      <alignment horizontal="center" vertical="center"/>
    </xf>
    <xf numFmtId="166" fontId="3" fillId="0" borderId="14" xfId="28" quotePrefix="1" applyNumberFormat="1" applyFont="1" applyFill="1" applyBorder="1" applyAlignment="1" applyProtection="1">
      <alignment horizontal="center" vertical="center"/>
    </xf>
    <xf numFmtId="0" fontId="10" fillId="25" borderId="0" xfId="0" applyFont="1" applyFill="1" applyAlignment="1" applyProtection="1">
      <alignment horizontal="center" vertical="center"/>
    </xf>
    <xf numFmtId="14" fontId="10" fillId="0" borderId="0" xfId="0" applyNumberFormat="1" applyFont="1" applyFill="1" applyAlignment="1" applyProtection="1">
      <alignment horizontal="center" vertical="center" wrapText="1"/>
    </xf>
    <xf numFmtId="0" fontId="8" fillId="24" borderId="0" xfId="0" quotePrefix="1" applyFont="1" applyFill="1" applyAlignment="1" applyProtection="1">
      <alignment vertical="center"/>
    </xf>
    <xf numFmtId="0" fontId="3" fillId="26" borderId="14" xfId="37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/>
    </xf>
    <xf numFmtId="166" fontId="39" fillId="0" borderId="14" xfId="28" quotePrefix="1" applyNumberFormat="1" applyFont="1" applyFill="1" applyBorder="1" applyAlignment="1" applyProtection="1">
      <alignment horizontal="center" vertical="center"/>
    </xf>
    <xf numFmtId="0" fontId="3" fillId="26" borderId="14" xfId="0" applyFont="1" applyFill="1" applyBorder="1" applyAlignment="1" applyProtection="1">
      <alignment horizontal="left" vertical="center" wrapText="1"/>
    </xf>
    <xf numFmtId="0" fontId="10" fillId="26" borderId="14" xfId="37" applyFont="1" applyFill="1" applyBorder="1" applyAlignment="1" applyProtection="1">
      <alignment horizontal="left" vertical="center" wrapText="1"/>
    </xf>
    <xf numFmtId="0" fontId="8" fillId="0" borderId="26" xfId="0" applyFont="1" applyFill="1" applyBorder="1" applyAlignment="1" applyProtection="1">
      <alignment horizontal="center" vertical="top" wrapText="1"/>
    </xf>
    <xf numFmtId="0" fontId="10" fillId="33" borderId="0" xfId="0" applyFont="1" applyFill="1" applyAlignment="1" applyProtection="1">
      <alignment horizontal="center" vertical="center"/>
      <protection locked="0"/>
    </xf>
    <xf numFmtId="43" fontId="11" fillId="0" borderId="0" xfId="28" applyFont="1" applyFill="1" applyBorder="1" applyAlignment="1">
      <alignment horizontal="left" vertical="top"/>
    </xf>
    <xf numFmtId="44" fontId="3" fillId="0" borderId="0" xfId="30" applyFont="1" applyFill="1" applyBorder="1" applyAlignment="1">
      <alignment horizontal="center" vertical="top"/>
    </xf>
    <xf numFmtId="14" fontId="3" fillId="0" borderId="0" xfId="0" applyNumberFormat="1" applyFont="1" applyFill="1" applyBorder="1" applyAlignment="1">
      <alignment horizontal="center" vertical="top" wrapText="1"/>
    </xf>
    <xf numFmtId="44" fontId="3" fillId="0" borderId="0" xfId="3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44" fontId="3" fillId="34" borderId="0" xfId="30" applyFont="1" applyFill="1" applyBorder="1" applyAlignment="1">
      <alignment horizontal="center" vertical="top"/>
    </xf>
    <xf numFmtId="14" fontId="3" fillId="34" borderId="0" xfId="0" applyNumberFormat="1" applyFont="1" applyFill="1" applyBorder="1" applyAlignment="1">
      <alignment horizontal="center" vertical="top" wrapText="1"/>
    </xf>
    <xf numFmtId="0" fontId="8" fillId="0" borderId="0" xfId="0" quotePrefix="1" applyFont="1" applyFill="1" applyAlignment="1" applyProtection="1">
      <alignment vertical="top"/>
    </xf>
    <xf numFmtId="0" fontId="8" fillId="0" borderId="0" xfId="0" quotePrefix="1" applyFont="1" applyFill="1" applyAlignment="1" applyProtection="1">
      <alignment vertical="center"/>
    </xf>
    <xf numFmtId="0" fontId="8" fillId="0" borderId="0" xfId="0" quotePrefix="1" applyFont="1" applyFill="1" applyAlignment="1" applyProtection="1">
      <alignment horizontal="center" vertical="top" wrapText="1"/>
    </xf>
    <xf numFmtId="2" fontId="51" fillId="26" borderId="14" xfId="0" quotePrefix="1" applyNumberFormat="1" applyFont="1" applyFill="1" applyBorder="1" applyAlignment="1" applyProtection="1">
      <alignment horizontal="center" vertical="center"/>
      <protection locked="0"/>
    </xf>
    <xf numFmtId="0" fontId="61" fillId="0" borderId="0" xfId="0" quotePrefix="1" applyFont="1" applyAlignment="1" applyProtection="1">
      <alignment horizontal="center" vertical="top"/>
    </xf>
    <xf numFmtId="0" fontId="1" fillId="0" borderId="0" xfId="43" applyFont="1" applyFill="1" applyAlignment="1">
      <alignment horizontal="center" vertical="center" wrapText="1"/>
    </xf>
    <xf numFmtId="0" fontId="11" fillId="0" borderId="0" xfId="0" applyFont="1" applyAlignment="1" applyProtection="1">
      <alignment horizontal="left" vertical="top"/>
    </xf>
    <xf numFmtId="166" fontId="13" fillId="0" borderId="0" xfId="28" applyNumberFormat="1" applyFont="1" applyBorder="1" applyAlignment="1" applyProtection="1">
      <alignment horizontal="left" vertical="center"/>
    </xf>
    <xf numFmtId="166" fontId="6" fillId="0" borderId="0" xfId="28" applyNumberFormat="1" applyFont="1" applyBorder="1" applyAlignment="1" applyProtection="1">
      <alignment horizontal="left" vertical="center"/>
    </xf>
    <xf numFmtId="0" fontId="31" fillId="0" borderId="30" xfId="0" quotePrefix="1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/>
    </xf>
    <xf numFmtId="166" fontId="31" fillId="0" borderId="0" xfId="28" applyNumberFormat="1" applyFont="1" applyBorder="1" applyAlignment="1" applyProtection="1">
      <alignment horizontal="left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166" fontId="31" fillId="0" borderId="0" xfId="28" applyNumberFormat="1" applyFont="1" applyBorder="1" applyAlignment="1" applyProtection="1">
      <alignment horizontal="center" vertical="center"/>
    </xf>
    <xf numFmtId="0" fontId="62" fillId="0" borderId="30" xfId="0" quotePrefix="1" applyFont="1" applyFill="1" applyBorder="1" applyAlignment="1" applyProtection="1">
      <alignment horizontal="left" vertical="center"/>
    </xf>
    <xf numFmtId="0" fontId="62" fillId="0" borderId="0" xfId="0" quotePrefix="1" applyFont="1" applyFill="1" applyBorder="1" applyAlignment="1" applyProtection="1">
      <alignment horizontal="left" vertical="center"/>
    </xf>
    <xf numFmtId="0" fontId="62" fillId="0" borderId="0" xfId="0" applyFont="1" applyFill="1" applyBorder="1" applyAlignment="1" applyProtection="1">
      <alignment horizontal="left" vertical="center"/>
    </xf>
    <xf numFmtId="0" fontId="63" fillId="0" borderId="0" xfId="49" applyAlignment="1">
      <alignment horizontal="center" vertical="center"/>
    </xf>
    <xf numFmtId="0" fontId="63" fillId="0" borderId="0" xfId="49"/>
    <xf numFmtId="0" fontId="63" fillId="35" borderId="0" xfId="49" applyFill="1"/>
    <xf numFmtId="43" fontId="64" fillId="0" borderId="0" xfId="50" applyFont="1"/>
    <xf numFmtId="0" fontId="65" fillId="0" borderId="0" xfId="49" applyFont="1"/>
    <xf numFmtId="168" fontId="47" fillId="0" borderId="0" xfId="28" applyNumberFormat="1" applyFont="1" applyAlignment="1">
      <alignment horizontal="center" vertical="top" wrapText="1"/>
    </xf>
    <xf numFmtId="166" fontId="45" fillId="26" borderId="0" xfId="28" applyNumberFormat="1" applyFont="1" applyFill="1" applyAlignment="1">
      <alignment vertical="top"/>
    </xf>
    <xf numFmtId="166" fontId="48" fillId="0" borderId="0" xfId="43" quotePrefix="1" applyNumberFormat="1" applyFont="1" applyFill="1" applyAlignment="1">
      <alignment vertical="top"/>
    </xf>
    <xf numFmtId="168" fontId="66" fillId="0" borderId="0" xfId="43" applyNumberFormat="1" applyFont="1" applyFill="1" applyAlignment="1">
      <alignment vertical="top"/>
    </xf>
    <xf numFmtId="168" fontId="45" fillId="0" borderId="0" xfId="28" applyNumberFormat="1" applyFont="1" applyAlignment="1">
      <alignment vertical="top"/>
    </xf>
    <xf numFmtId="0" fontId="10" fillId="0" borderId="16" xfId="0" quotePrefix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10" fillId="0" borderId="0" xfId="0" quotePrefix="1" applyFont="1" applyFill="1" applyBorder="1" applyAlignment="1" applyProtection="1">
      <alignment horizontal="left" vertical="center"/>
      <protection locked="0"/>
    </xf>
    <xf numFmtId="0" fontId="51" fillId="38" borderId="14" xfId="0" applyFont="1" applyFill="1" applyBorder="1" applyAlignment="1" applyProtection="1">
      <alignment horizontal="center" vertical="center"/>
      <protection locked="0"/>
    </xf>
    <xf numFmtId="43" fontId="51" fillId="38" borderId="14" xfId="28" applyFont="1" applyFill="1" applyBorder="1" applyAlignment="1" applyProtection="1">
      <alignment horizontal="center" vertical="center"/>
      <protection locked="0"/>
    </xf>
    <xf numFmtId="49" fontId="51" fillId="38" borderId="14" xfId="0" applyNumberFormat="1" applyFont="1" applyFill="1" applyBorder="1" applyAlignment="1" applyProtection="1">
      <alignment horizontal="center" vertical="center"/>
      <protection locked="0"/>
    </xf>
    <xf numFmtId="0" fontId="51" fillId="38" borderId="14" xfId="0" applyFont="1" applyFill="1" applyBorder="1" applyAlignment="1" applyProtection="1">
      <alignment horizontal="left" vertical="center" wrapText="1"/>
      <protection locked="0"/>
    </xf>
    <xf numFmtId="0" fontId="54" fillId="36" borderId="14" xfId="0" applyFont="1" applyFill="1" applyBorder="1" applyAlignment="1" applyProtection="1">
      <alignment horizontal="center" vertical="center"/>
    </xf>
    <xf numFmtId="43" fontId="54" fillId="36" borderId="14" xfId="28" applyFont="1" applyFill="1" applyBorder="1" applyAlignment="1" applyProtection="1">
      <alignment horizontal="center" vertical="center"/>
    </xf>
    <xf numFmtId="49" fontId="54" fillId="36" borderId="14" xfId="0" applyNumberFormat="1" applyFont="1" applyFill="1" applyBorder="1" applyAlignment="1" applyProtection="1">
      <alignment horizontal="center" vertical="center"/>
    </xf>
    <xf numFmtId="0" fontId="54" fillId="36" borderId="14" xfId="0" applyFont="1" applyFill="1" applyBorder="1" applyAlignment="1" applyProtection="1">
      <alignment horizontal="left" vertical="center" wrapText="1"/>
    </xf>
    <xf numFmtId="0" fontId="13" fillId="39" borderId="0" xfId="0" applyFont="1" applyFill="1" applyAlignment="1" applyProtection="1">
      <alignment horizontal="center" vertical="top"/>
    </xf>
    <xf numFmtId="43" fontId="66" fillId="0" borderId="0" xfId="43" applyNumberFormat="1" applyFont="1" applyFill="1" applyAlignment="1">
      <alignment vertical="top"/>
    </xf>
    <xf numFmtId="43" fontId="66" fillId="0" borderId="24" xfId="43" applyNumberFormat="1" applyFont="1" applyFill="1" applyBorder="1" applyAlignment="1">
      <alignment vertical="top"/>
    </xf>
    <xf numFmtId="0" fontId="36" fillId="0" borderId="0" xfId="43" applyFont="1" applyFill="1" applyAlignment="1">
      <alignment vertical="top"/>
    </xf>
    <xf numFmtId="43" fontId="1" fillId="0" borderId="0" xfId="28" applyFont="1" applyAlignment="1">
      <alignment vertical="top"/>
    </xf>
    <xf numFmtId="169" fontId="3" fillId="0" borderId="0" xfId="28" applyNumberFormat="1" applyFont="1" applyFill="1" applyAlignment="1" applyProtection="1">
      <alignment horizontal="center" vertical="top" wrapText="1"/>
    </xf>
    <xf numFmtId="169" fontId="3" fillId="0" borderId="0" xfId="28" applyNumberFormat="1" applyFont="1" applyFill="1" applyBorder="1" applyAlignment="1">
      <alignment horizontal="center" vertical="top" wrapText="1"/>
    </xf>
    <xf numFmtId="169" fontId="3" fillId="34" borderId="0" xfId="28" applyNumberFormat="1" applyFont="1" applyFill="1" applyBorder="1" applyAlignment="1">
      <alignment horizontal="center" vertical="top" wrapText="1"/>
    </xf>
    <xf numFmtId="169" fontId="8" fillId="0" borderId="0" xfId="28" applyNumberFormat="1" applyFont="1" applyAlignment="1" applyProtection="1">
      <alignment horizontal="center" vertical="top" wrapText="1"/>
    </xf>
    <xf numFmtId="169" fontId="10" fillId="24" borderId="0" xfId="28" applyNumberFormat="1" applyFont="1" applyFill="1" applyAlignment="1" applyProtection="1">
      <alignment vertical="top" wrapText="1"/>
    </xf>
    <xf numFmtId="169" fontId="10" fillId="0" borderId="0" xfId="28" applyNumberFormat="1" applyFont="1" applyFill="1" applyAlignment="1" applyProtection="1">
      <alignment vertical="top" wrapText="1"/>
    </xf>
    <xf numFmtId="169" fontId="12" fillId="0" borderId="14" xfId="28" applyNumberFormat="1" applyFont="1" applyFill="1" applyBorder="1" applyAlignment="1" applyProtection="1">
      <alignment horizontal="center" vertical="center"/>
    </xf>
    <xf numFmtId="164" fontId="12" fillId="0" borderId="24" xfId="28" applyNumberFormat="1" applyFont="1" applyFill="1" applyBorder="1" applyAlignment="1" applyProtection="1">
      <alignment horizontal="center" vertical="top"/>
    </xf>
    <xf numFmtId="0" fontId="3" fillId="37" borderId="0" xfId="0" applyFont="1" applyFill="1" applyAlignment="1" applyProtection="1">
      <alignment horizontal="center" vertical="top"/>
    </xf>
    <xf numFmtId="169" fontId="12" fillId="0" borderId="14" xfId="29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57" fillId="0" borderId="0" xfId="0" applyFont="1" applyFill="1" applyAlignment="1" applyProtection="1">
      <alignment horizontal="center" vertical="center"/>
    </xf>
    <xf numFmtId="44" fontId="12" fillId="38" borderId="14" xfId="30" applyFont="1" applyFill="1" applyBorder="1" applyAlignment="1" applyProtection="1">
      <alignment horizontal="center" vertical="center"/>
    </xf>
    <xf numFmtId="44" fontId="31" fillId="0" borderId="0" xfId="30" applyFont="1" applyFill="1" applyAlignment="1" applyProtection="1">
      <alignment horizontal="left" vertical="top"/>
    </xf>
    <xf numFmtId="0" fontId="6" fillId="0" borderId="0" xfId="0" quotePrefix="1" applyNumberFormat="1" applyFont="1" applyAlignment="1" applyProtection="1">
      <alignment horizontal="left" vertical="center"/>
    </xf>
    <xf numFmtId="0" fontId="3" fillId="0" borderId="0" xfId="0" quotePrefix="1" applyFont="1" applyAlignment="1" applyProtection="1">
      <alignment horizontal="right" vertical="top"/>
    </xf>
    <xf numFmtId="0" fontId="3" fillId="0" borderId="0" xfId="0" applyFont="1" applyAlignment="1" applyProtection="1">
      <alignment horizontal="right" vertical="top"/>
    </xf>
    <xf numFmtId="166" fontId="31" fillId="0" borderId="0" xfId="28" applyNumberFormat="1" applyFont="1" applyFill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67" fillId="0" borderId="0" xfId="0" quotePrefix="1" applyFont="1" applyFill="1" applyAlignment="1" applyProtection="1">
      <alignment horizontal="right" vertical="center" wrapText="1"/>
    </xf>
    <xf numFmtId="0" fontId="13" fillId="0" borderId="0" xfId="0" applyFont="1" applyAlignment="1" applyProtection="1">
      <alignment horizontal="right" vertical="center"/>
    </xf>
    <xf numFmtId="43" fontId="12" fillId="0" borderId="24" xfId="28" applyFont="1" applyFill="1" applyBorder="1" applyAlignment="1" applyProtection="1">
      <alignment horizontal="center" vertical="top" shrinkToFit="1"/>
    </xf>
    <xf numFmtId="44" fontId="12" fillId="0" borderId="24" xfId="30" applyFont="1" applyFill="1" applyBorder="1" applyAlignment="1" applyProtection="1">
      <alignment horizontal="center" vertical="top" shrinkToFit="1"/>
    </xf>
    <xf numFmtId="0" fontId="10" fillId="0" borderId="0" xfId="0" applyFont="1" applyFill="1" applyBorder="1" applyAlignment="1" applyProtection="1">
      <alignment horizontal="right" vertical="top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47" fillId="0" borderId="0" xfId="0" applyNumberFormat="1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5" fontId="0" fillId="40" borderId="0" xfId="0" applyNumberFormat="1" applyFill="1" applyAlignment="1">
      <alignment horizontal="center" wrapText="1"/>
    </xf>
    <xf numFmtId="0" fontId="0" fillId="40" borderId="0" xfId="0" applyFill="1" applyAlignment="1">
      <alignment horizontal="left" wrapText="1"/>
    </xf>
    <xf numFmtId="0" fontId="0" fillId="40" borderId="0" xfId="0" applyFill="1" applyAlignment="1">
      <alignment horizontal="center" wrapText="1"/>
    </xf>
    <xf numFmtId="0" fontId="47" fillId="40" borderId="0" xfId="0" applyFont="1" applyFill="1" applyAlignment="1">
      <alignment horizontal="center" wrapText="1"/>
    </xf>
    <xf numFmtId="0" fontId="3" fillId="41" borderId="16" xfId="0" applyFont="1" applyFill="1" applyBorder="1" applyAlignment="1" applyProtection="1">
      <alignment horizontal="left" vertical="center"/>
      <protection locked="0"/>
    </xf>
    <xf numFmtId="0" fontId="13" fillId="41" borderId="17" xfId="0" applyFont="1" applyFill="1" applyBorder="1" applyAlignment="1" applyProtection="1">
      <alignment horizontal="center" vertical="center"/>
    </xf>
    <xf numFmtId="0" fontId="13" fillId="41" borderId="15" xfId="0" applyFont="1" applyFill="1" applyBorder="1" applyAlignment="1" applyProtection="1">
      <alignment horizontal="center" vertical="center"/>
    </xf>
    <xf numFmtId="0" fontId="3" fillId="41" borderId="21" xfId="0" applyFont="1" applyFill="1" applyBorder="1" applyAlignment="1" applyProtection="1">
      <alignment horizontal="left" vertical="center"/>
      <protection locked="0"/>
    </xf>
    <xf numFmtId="0" fontId="13" fillId="41" borderId="11" xfId="0" applyFont="1" applyFill="1" applyBorder="1" applyAlignment="1" applyProtection="1">
      <alignment horizontal="center" vertical="center"/>
    </xf>
    <xf numFmtId="0" fontId="13" fillId="41" borderId="19" xfId="0" applyFont="1" applyFill="1" applyBorder="1" applyAlignment="1" applyProtection="1">
      <alignment horizontal="center" vertical="center"/>
    </xf>
    <xf numFmtId="165" fontId="13" fillId="41" borderId="17" xfId="0" applyNumberFormat="1" applyFont="1" applyFill="1" applyBorder="1" applyAlignment="1" applyProtection="1">
      <alignment horizontal="center" vertical="center"/>
    </xf>
    <xf numFmtId="165" fontId="13" fillId="41" borderId="17" xfId="0" quotePrefix="1" applyNumberFormat="1" applyFont="1" applyFill="1" applyBorder="1" applyAlignment="1" applyProtection="1">
      <alignment horizontal="center" vertical="center"/>
    </xf>
    <xf numFmtId="0" fontId="13" fillId="41" borderId="15" xfId="0" quotePrefix="1" applyFont="1" applyFill="1" applyBorder="1" applyAlignment="1" applyProtection="1">
      <alignment horizontal="left"/>
    </xf>
    <xf numFmtId="165" fontId="13" fillId="41" borderId="17" xfId="0" applyNumberFormat="1" applyFont="1" applyFill="1" applyBorder="1" applyAlignment="1" applyProtection="1">
      <alignment horizontal="left" vertical="center"/>
    </xf>
    <xf numFmtId="165" fontId="3" fillId="41" borderId="16" xfId="0" applyNumberFormat="1" applyFont="1" applyFill="1" applyBorder="1" applyAlignment="1" applyProtection="1">
      <alignment horizontal="left" vertical="center"/>
      <protection locked="0"/>
    </xf>
    <xf numFmtId="164" fontId="3" fillId="24" borderId="25" xfId="52" quotePrefix="1" applyNumberFormat="1" applyFont="1" applyFill="1" applyBorder="1" applyAlignment="1" applyProtection="1">
      <alignment horizontal="left" vertical="center"/>
      <protection locked="0"/>
    </xf>
    <xf numFmtId="166" fontId="59" fillId="26" borderId="14" xfId="52" applyNumberFormat="1" applyFont="1" applyFill="1" applyBorder="1" applyAlignment="1" applyProtection="1">
      <alignment horizontal="center" vertical="center"/>
      <protection locked="0"/>
    </xf>
    <xf numFmtId="166" fontId="13" fillId="26" borderId="14" xfId="52" applyNumberFormat="1" applyFont="1" applyFill="1" applyBorder="1" applyAlignment="1" applyProtection="1">
      <alignment horizontal="center" vertical="center"/>
      <protection locked="0"/>
    </xf>
    <xf numFmtId="166" fontId="54" fillId="36" borderId="14" xfId="52" applyNumberFormat="1" applyFont="1" applyFill="1" applyBorder="1" applyAlignment="1" applyProtection="1">
      <alignment horizontal="center" vertical="center"/>
    </xf>
    <xf numFmtId="166" fontId="55" fillId="36" borderId="14" xfId="52" quotePrefix="1" applyNumberFormat="1" applyFont="1" applyFill="1" applyBorder="1" applyAlignment="1" applyProtection="1">
      <alignment horizontal="left" vertical="center"/>
    </xf>
    <xf numFmtId="169" fontId="51" fillId="38" borderId="14" xfId="52" applyNumberFormat="1" applyFont="1" applyFill="1" applyBorder="1" applyAlignment="1" applyProtection="1">
      <alignment horizontal="center" vertical="center"/>
      <protection locked="0"/>
    </xf>
    <xf numFmtId="166" fontId="51" fillId="38" borderId="14" xfId="52" quotePrefix="1" applyNumberFormat="1" applyFont="1" applyFill="1" applyBorder="1" applyAlignment="1" applyProtection="1">
      <alignment horizontal="center" vertical="center"/>
      <protection locked="0"/>
    </xf>
    <xf numFmtId="166" fontId="51" fillId="38" borderId="14" xfId="52" applyNumberFormat="1" applyFont="1" applyFill="1" applyBorder="1" applyAlignment="1" applyProtection="1">
      <alignment horizontal="center" vertical="center"/>
      <protection locked="0"/>
    </xf>
    <xf numFmtId="166" fontId="13" fillId="0" borderId="0" xfId="52" applyNumberFormat="1" applyFont="1" applyAlignment="1" applyProtection="1">
      <alignment horizontal="center" vertical="top"/>
    </xf>
    <xf numFmtId="166" fontId="13" fillId="0" borderId="0" xfId="52" applyNumberFormat="1" applyFont="1" applyFill="1" applyAlignment="1" applyProtection="1">
      <alignment horizontal="center" vertical="top"/>
    </xf>
    <xf numFmtId="166" fontId="13" fillId="0" borderId="0" xfId="52" quotePrefix="1" applyNumberFormat="1" applyFont="1" applyAlignment="1" applyProtection="1">
      <alignment horizontal="left" vertical="top"/>
    </xf>
    <xf numFmtId="166" fontId="57" fillId="0" borderId="0" xfId="52" applyNumberFormat="1" applyFont="1" applyAlignment="1" applyProtection="1">
      <alignment horizontal="left" vertical="top"/>
    </xf>
    <xf numFmtId="166" fontId="31" fillId="0" borderId="30" xfId="52" applyNumberFormat="1" applyFont="1" applyBorder="1" applyAlignment="1" applyProtection="1">
      <alignment horizontal="left" vertical="center"/>
    </xf>
    <xf numFmtId="166" fontId="13" fillId="0" borderId="0" xfId="52" applyNumberFormat="1" applyFont="1" applyBorder="1" applyAlignment="1" applyProtection="1">
      <alignment horizontal="left" vertical="center"/>
    </xf>
    <xf numFmtId="43" fontId="3" fillId="0" borderId="0" xfId="52" applyFont="1" applyAlignment="1" applyProtection="1">
      <alignment horizontal="left" vertical="top"/>
    </xf>
    <xf numFmtId="43" fontId="3" fillId="0" borderId="0" xfId="52" applyFont="1" applyAlignment="1" applyProtection="1">
      <alignment horizontal="center" vertical="top"/>
    </xf>
    <xf numFmtId="43" fontId="6" fillId="0" borderId="0" xfId="52" applyFont="1" applyAlignment="1" applyProtection="1">
      <alignment horizontal="right" vertical="center"/>
    </xf>
    <xf numFmtId="43" fontId="3" fillId="0" borderId="12" xfId="52" applyFont="1" applyFill="1" applyBorder="1" applyAlignment="1" applyProtection="1">
      <alignment horizontal="center" vertical="top"/>
    </xf>
    <xf numFmtId="43" fontId="3" fillId="0" borderId="12" xfId="52" applyFont="1" applyFill="1" applyBorder="1" applyAlignment="1" applyProtection="1">
      <alignment horizontal="center" vertical="top" wrapText="1"/>
    </xf>
    <xf numFmtId="43" fontId="3" fillId="0" borderId="13" xfId="52" applyFont="1" applyFill="1" applyBorder="1" applyAlignment="1" applyProtection="1">
      <alignment horizontal="center" vertical="top" wrapText="1"/>
    </xf>
    <xf numFmtId="43" fontId="12" fillId="0" borderId="14" xfId="52" applyFont="1" applyFill="1" applyBorder="1" applyAlignment="1" applyProtection="1">
      <alignment horizontal="center" vertical="center"/>
    </xf>
    <xf numFmtId="43" fontId="58" fillId="0" borderId="14" xfId="52" applyFont="1" applyFill="1" applyBorder="1" applyAlignment="1" applyProtection="1">
      <alignment horizontal="center" vertical="center"/>
    </xf>
    <xf numFmtId="43" fontId="3" fillId="0" borderId="0" xfId="52" applyFont="1" applyFill="1" applyBorder="1" applyAlignment="1">
      <alignment horizontal="left" vertical="top"/>
    </xf>
    <xf numFmtId="0" fontId="68" fillId="0" borderId="14" xfId="54" applyBorder="1" applyAlignment="1">
      <alignment horizontal="center" vertical="center"/>
    </xf>
    <xf numFmtId="0" fontId="68" fillId="0" borderId="0" xfId="54"/>
    <xf numFmtId="0" fontId="68" fillId="0" borderId="14" xfId="54" applyBorder="1"/>
    <xf numFmtId="0" fontId="68" fillId="0" borderId="0" xfId="54" applyBorder="1"/>
    <xf numFmtId="0" fontId="69" fillId="0" borderId="14" xfId="54" applyFont="1" applyBorder="1" applyAlignment="1">
      <alignment horizontal="center" vertical="center"/>
    </xf>
    <xf numFmtId="0" fontId="69" fillId="0" borderId="0" xfId="54" applyFont="1"/>
    <xf numFmtId="0" fontId="69" fillId="0" borderId="0" xfId="54" applyFont="1" applyAlignment="1">
      <alignment horizontal="center"/>
    </xf>
    <xf numFmtId="0" fontId="68" fillId="0" borderId="0" xfId="54" applyAlignment="1">
      <alignment horizontal="center"/>
    </xf>
    <xf numFmtId="0" fontId="68" fillId="0" borderId="0" xfId="54" applyBorder="1" applyAlignment="1">
      <alignment horizontal="center"/>
    </xf>
    <xf numFmtId="166" fontId="70" fillId="0" borderId="0" xfId="28" applyNumberFormat="1" applyFont="1" applyAlignment="1" applyProtection="1">
      <alignment horizontal="left" vertical="top"/>
    </xf>
    <xf numFmtId="165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40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0" fillId="36" borderId="0" xfId="0" quotePrefix="1" applyFill="1" applyAlignment="1">
      <alignment horizontal="left" vertical="center" wrapText="1"/>
    </xf>
    <xf numFmtId="44" fontId="31" fillId="0" borderId="0" xfId="30" applyFont="1" applyFill="1" applyAlignment="1" applyProtection="1">
      <alignment horizontal="center" vertical="center"/>
    </xf>
    <xf numFmtId="43" fontId="1" fillId="0" borderId="0" xfId="28" applyFont="1" applyAlignment="1">
      <alignment vertical="top" wrapText="1"/>
    </xf>
    <xf numFmtId="0" fontId="63" fillId="0" borderId="0" xfId="49" applyFont="1" applyAlignment="1">
      <alignment horizontal="left" vertical="center"/>
    </xf>
    <xf numFmtId="166" fontId="45" fillId="26" borderId="0" xfId="28" applyNumberFormat="1" applyFont="1" applyFill="1" applyAlignment="1" applyProtection="1">
      <alignment vertical="top"/>
      <protection locked="0"/>
    </xf>
    <xf numFmtId="44" fontId="71" fillId="0" borderId="0" xfId="30" applyFont="1" applyFill="1" applyAlignment="1" applyProtection="1">
      <alignment horizontal="right" vertical="top"/>
    </xf>
    <xf numFmtId="1" fontId="53" fillId="0" borderId="14" xfId="0" applyNumberFormat="1" applyFont="1" applyFill="1" applyBorder="1" applyAlignment="1" applyProtection="1">
      <alignment horizontal="center" vertical="center" wrapText="1"/>
    </xf>
    <xf numFmtId="0" fontId="72" fillId="0" borderId="0" xfId="0" applyFont="1" applyFill="1" applyAlignment="1" applyProtection="1">
      <alignment horizontal="center" vertical="top"/>
    </xf>
    <xf numFmtId="0" fontId="73" fillId="0" borderId="0" xfId="0" applyFont="1" applyFill="1" applyAlignment="1" applyProtection="1">
      <alignment horizontal="left" vertical="top"/>
    </xf>
    <xf numFmtId="0" fontId="72" fillId="0" borderId="0" xfId="0" applyFont="1" applyFill="1" applyAlignment="1" applyProtection="1">
      <alignment horizontal="left" vertical="top"/>
    </xf>
    <xf numFmtId="0" fontId="72" fillId="0" borderId="0" xfId="0" applyFont="1" applyAlignment="1" applyProtection="1">
      <alignment horizontal="center" vertical="top"/>
    </xf>
    <xf numFmtId="0" fontId="73" fillId="0" borderId="0" xfId="0" applyFont="1" applyFill="1" applyAlignment="1" applyProtection="1">
      <alignment horizontal="right" vertical="center"/>
    </xf>
    <xf numFmtId="0" fontId="72" fillId="26" borderId="16" xfId="0" applyFont="1" applyFill="1" applyBorder="1" applyAlignment="1" applyProtection="1">
      <alignment horizontal="left" vertical="center"/>
      <protection locked="0"/>
    </xf>
    <xf numFmtId="0" fontId="72" fillId="26" borderId="17" xfId="0" applyFont="1" applyFill="1" applyBorder="1" applyAlignment="1" applyProtection="1">
      <alignment horizontal="left" vertical="center"/>
    </xf>
    <xf numFmtId="0" fontId="72" fillId="26" borderId="15" xfId="0" applyFont="1" applyFill="1" applyBorder="1" applyAlignment="1" applyProtection="1">
      <alignment horizontal="center" vertical="center"/>
    </xf>
    <xf numFmtId="0" fontId="73" fillId="26" borderId="17" xfId="0" applyFont="1" applyFill="1" applyBorder="1" applyAlignment="1" applyProtection="1">
      <alignment horizontal="right" vertical="center"/>
    </xf>
    <xf numFmtId="0" fontId="72" fillId="0" borderId="0" xfId="0" applyFont="1" applyFill="1" applyAlignment="1" applyProtection="1">
      <alignment horizontal="right" vertical="center"/>
    </xf>
    <xf numFmtId="0" fontId="72" fillId="26" borderId="15" xfId="0" applyFont="1" applyFill="1" applyBorder="1" applyAlignment="1" applyProtection="1">
      <alignment horizontal="left" vertical="center"/>
    </xf>
    <xf numFmtId="0" fontId="74" fillId="0" borderId="0" xfId="0" quotePrefix="1" applyFont="1" applyFill="1" applyAlignment="1" applyProtection="1">
      <alignment horizontal="center" vertical="center"/>
    </xf>
    <xf numFmtId="166" fontId="6" fillId="0" borderId="0" xfId="52" applyNumberFormat="1" applyFont="1" applyAlignment="1" applyProtection="1">
      <alignment horizontal="center" vertical="top"/>
    </xf>
    <xf numFmtId="0" fontId="52" fillId="0" borderId="12" xfId="0" quotePrefix="1" applyFont="1" applyBorder="1" applyAlignment="1" applyProtection="1">
      <alignment horizontal="center" vertical="top" textRotation="255"/>
    </xf>
    <xf numFmtId="0" fontId="52" fillId="0" borderId="13" xfId="0" quotePrefix="1" applyFont="1" applyBorder="1" applyAlignment="1" applyProtection="1">
      <alignment horizontal="center" vertical="top" textRotation="255"/>
    </xf>
    <xf numFmtId="0" fontId="7" fillId="0" borderId="12" xfId="0" applyFont="1" applyBorder="1" applyAlignment="1" applyProtection="1">
      <alignment horizontal="center" vertical="top" textRotation="255"/>
    </xf>
    <xf numFmtId="0" fontId="31" fillId="0" borderId="13" xfId="0" applyFont="1" applyBorder="1" applyAlignment="1" applyProtection="1">
      <alignment horizontal="center" vertical="top"/>
    </xf>
    <xf numFmtId="0" fontId="3" fillId="0" borderId="12" xfId="0" applyFont="1" applyBorder="1" applyAlignment="1" applyProtection="1">
      <alignment horizontal="center" vertical="top" textRotation="255"/>
    </xf>
    <xf numFmtId="0" fontId="10" fillId="0" borderId="29" xfId="0" applyFont="1" applyBorder="1" applyAlignment="1" applyProtection="1">
      <alignment horizontal="center" vertical="top"/>
    </xf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2 2" xfId="52"/>
    <cellStyle name="Comma 3" xfId="50"/>
    <cellStyle name="Currency" xfId="30" builtinId="4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" xfId="37" builtinId="8"/>
    <cellStyle name="Hyperlink 2" xfId="3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42"/>
    <cellStyle name="Normal 2 2" xfId="53"/>
    <cellStyle name="Normal 3" xfId="43"/>
    <cellStyle name="Normal 4" xfId="49"/>
    <cellStyle name="Normal 5" xfId="51"/>
    <cellStyle name="Normal 6" xfId="54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mruColors>
      <color rgb="FFCCFFCC"/>
      <color rgb="FFFFFF99"/>
      <color rgb="FF00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95</xdr:col>
      <xdr:colOff>0</xdr:colOff>
      <xdr:row>1</xdr:row>
      <xdr:rowOff>0</xdr:rowOff>
    </xdr:from>
    <xdr:to>
      <xdr:col>101</xdr:col>
      <xdr:colOff>442331</xdr:colOff>
      <xdr:row>6</xdr:row>
      <xdr:rowOff>160198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551280" y="314960"/>
          <a:ext cx="4282811" cy="20499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1</xdr:rowOff>
    </xdr:from>
    <xdr:to>
      <xdr:col>4</xdr:col>
      <xdr:colOff>1008976</xdr:colOff>
      <xdr:row>24</xdr:row>
      <xdr:rowOff>281941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699" y="312421"/>
          <a:ext cx="9871037" cy="76276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944880</xdr:colOff>
      <xdr:row>27</xdr:row>
      <xdr:rowOff>198120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" y="312420"/>
          <a:ext cx="6035040" cy="4663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548640</xdr:colOff>
      <xdr:row>27</xdr:row>
      <xdr:rowOff>198120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6035040" cy="4663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14</xdr:col>
      <xdr:colOff>17930</xdr:colOff>
      <xdr:row>30</xdr:row>
      <xdr:rowOff>175260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53440"/>
          <a:ext cx="7287410" cy="56311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1</xdr:row>
      <xdr:rowOff>91440</xdr:rowOff>
    </xdr:from>
    <xdr:to>
      <xdr:col>8</xdr:col>
      <xdr:colOff>7620</xdr:colOff>
      <xdr:row>26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274320"/>
          <a:ext cx="6035040" cy="4663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dicustomwood.com/building-produc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S46"/>
  <sheetViews>
    <sheetView tabSelected="1" zoomScale="75" zoomScaleNormal="75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ColWidth="9.33203125" defaultRowHeight="15.75" x14ac:dyDescent="0.2"/>
  <cols>
    <col min="1" max="1" width="5.83203125" style="232" customWidth="1"/>
    <col min="2" max="3" width="12.83203125" style="232" customWidth="1"/>
    <col min="4" max="4" width="5.83203125" style="232" customWidth="1"/>
    <col min="5" max="6" width="10.83203125" style="232" customWidth="1"/>
    <col min="7" max="7" width="13.83203125" style="234" customWidth="1"/>
    <col min="8" max="8" width="17.33203125" style="234" customWidth="1"/>
    <col min="9" max="11" width="13.83203125" style="234" customWidth="1"/>
    <col min="12" max="13" width="15.83203125" style="234" customWidth="1"/>
    <col min="14" max="14" width="45.83203125" style="234" customWidth="1"/>
    <col min="15" max="15" width="40.83203125" style="234" customWidth="1"/>
    <col min="16" max="16" width="0.5" style="226" customWidth="1"/>
    <col min="17" max="17" width="20.83203125" style="235" customWidth="1"/>
    <col min="18" max="19" width="18.83203125" style="236" customWidth="1"/>
    <col min="20" max="24" width="20.83203125" style="236" customWidth="1"/>
    <col min="25" max="25" width="0.5" style="226" customWidth="1"/>
    <col min="26" max="26" width="1.83203125" style="226" customWidth="1"/>
    <col min="27" max="27" width="15.83203125" style="357" customWidth="1"/>
    <col min="28" max="28" width="9.83203125" style="239" customWidth="1"/>
    <col min="29" max="29" width="0.5" style="225" customWidth="1"/>
    <col min="30" max="30" width="1.83203125" style="232" customWidth="1"/>
    <col min="31" max="31" width="16.1640625" style="233" customWidth="1"/>
    <col min="32" max="32" width="12.83203125" style="233" customWidth="1"/>
    <col min="33" max="33" width="38.83203125" style="233" bestFit="1" customWidth="1"/>
    <col min="34" max="35" width="13.83203125" style="234" customWidth="1"/>
    <col min="36" max="36" width="12.83203125" style="232" customWidth="1"/>
    <col min="37" max="37" width="0.83203125" style="230" customWidth="1"/>
    <col min="38" max="41" width="12.83203125" style="232" customWidth="1"/>
    <col min="42" max="42" width="8" style="232" customWidth="1"/>
    <col min="43" max="43" width="4.83203125" style="232" customWidth="1"/>
    <col min="44" max="45" width="9.5" style="232" customWidth="1"/>
    <col min="46" max="46" width="12.83203125" style="232" customWidth="1"/>
    <col min="47" max="47" width="9.5" style="232" customWidth="1"/>
    <col min="48" max="48" width="0.5" style="232" customWidth="1"/>
    <col min="49" max="50" width="13.5" style="232" customWidth="1"/>
    <col min="51" max="52" width="10.6640625" style="232" customWidth="1"/>
    <col min="53" max="57" width="15.83203125" style="232" customWidth="1"/>
    <col min="58" max="58" width="0.83203125" style="232" customWidth="1"/>
    <col min="59" max="59" width="11.83203125" style="232" customWidth="1"/>
    <col min="60" max="60" width="0.83203125" style="231" customWidth="1"/>
    <col min="61" max="67" width="11.83203125" style="232" customWidth="1"/>
    <col min="68" max="69" width="9.33203125" style="232" customWidth="1"/>
    <col min="70" max="70" width="0.83203125" style="232" customWidth="1"/>
    <col min="71" max="72" width="9.33203125" style="232" customWidth="1"/>
    <col min="73" max="73" width="25.83203125" style="232" customWidth="1"/>
    <col min="74" max="79" width="9.33203125" style="232" customWidth="1"/>
    <col min="80" max="80" width="0.83203125" style="232" customWidth="1"/>
    <col min="81" max="81" width="98.1640625" style="232" customWidth="1"/>
    <col min="82" max="82" width="1.83203125" style="232" customWidth="1"/>
    <col min="83" max="83" width="0.83203125" style="232" customWidth="1"/>
    <col min="84" max="84" width="23.1640625" style="232" customWidth="1"/>
    <col min="85" max="85" width="0.83203125" style="232" customWidth="1"/>
    <col min="86" max="86" width="12.1640625" style="232" customWidth="1"/>
    <col min="87" max="87" width="10.6640625" style="232" customWidth="1"/>
    <col min="88" max="88" width="9.33203125" style="232" customWidth="1"/>
    <col min="89" max="90" width="10.6640625" style="232" customWidth="1"/>
    <col min="91" max="94" width="9.33203125" style="232" customWidth="1"/>
    <col min="95" max="95" width="10.6640625" style="232" customWidth="1"/>
    <col min="96" max="117" width="9.33203125" style="232" customWidth="1"/>
    <col min="118" max="16384" width="9.33203125" style="232"/>
  </cols>
  <sheetData>
    <row r="1" spans="1:97" s="117" customFormat="1" ht="24.95" customHeight="1" thickBot="1" x14ac:dyDescent="0.25">
      <c r="A1" s="112" t="s">
        <v>37</v>
      </c>
      <c r="B1" s="113"/>
      <c r="C1" s="112"/>
      <c r="D1" s="112"/>
      <c r="E1" s="112"/>
      <c r="F1" s="112"/>
      <c r="G1" s="114"/>
      <c r="H1" s="112" t="s">
        <v>96</v>
      </c>
      <c r="I1" s="113"/>
      <c r="J1" s="113"/>
      <c r="K1" s="113"/>
      <c r="L1" s="113"/>
      <c r="M1" s="113"/>
      <c r="N1" s="375" t="s">
        <v>237</v>
      </c>
      <c r="O1" s="371" t="str">
        <f>IF(+L5&lt;1,+CONCATENATE("#",C5," ",I4,+" PO#",+C3," ",+C2," - ",+I5," Bx in Color #", +M9," - Due: ",+AF5), +CONCATENATE("#",+C5," ",+I4,+" PO#",+C3," ",+C2," - ",+I5," Bx in Color #",+M9," + ",+L5," Parts - Due: ",+AF5))</f>
        <v>#  PO#  - 0 Bx in Color # - Due: 01/00</v>
      </c>
      <c r="P1" s="116"/>
      <c r="R1" s="117" t="s">
        <v>88</v>
      </c>
      <c r="W1" s="118"/>
      <c r="X1" s="442" t="s">
        <v>361</v>
      </c>
      <c r="Y1" s="154"/>
      <c r="Z1" s="115"/>
      <c r="AA1" s="352"/>
      <c r="AB1" s="119"/>
      <c r="AC1" s="120" t="s">
        <v>18</v>
      </c>
      <c r="AH1" s="116"/>
      <c r="AI1" s="116"/>
      <c r="AJ1" s="116"/>
      <c r="AK1" s="121"/>
      <c r="AL1" s="122" t="s">
        <v>101</v>
      </c>
      <c r="AM1" s="123"/>
      <c r="AP1" s="124"/>
      <c r="AQ1" s="124"/>
      <c r="BA1" s="124" t="s">
        <v>118</v>
      </c>
    </row>
    <row r="2" spans="1:97" s="117" customFormat="1" ht="24.95" customHeight="1" thickBot="1" x14ac:dyDescent="0.3">
      <c r="A2" s="347"/>
      <c r="B2" s="126" t="s">
        <v>0</v>
      </c>
      <c r="C2" s="386"/>
      <c r="D2" s="387"/>
      <c r="E2" s="387"/>
      <c r="F2" s="388"/>
      <c r="G2" s="127"/>
      <c r="H2" s="126" t="s">
        <v>10</v>
      </c>
      <c r="I2" s="396"/>
      <c r="J2" s="392"/>
      <c r="K2" s="393"/>
      <c r="L2" s="394"/>
      <c r="M2" s="128"/>
      <c r="N2" s="375" t="s">
        <v>239</v>
      </c>
      <c r="O2" s="371" t="str">
        <f>IF(+L5&lt;1,+CONCATENATE("#",C5," ",I4,+" PO#",+C3," ",+C2," - ",+I5," Bx in Color #", +M9," - Due: ",+AF5), +CONCATENATE("#",+C5," ",+I4,+" PO#",+C3," ",+C2," - ",+I5," Bx in Color #",+M9," + ",+AF5))</f>
        <v>#  PO#  - 0 Bx in Color # - Due: 01/00</v>
      </c>
      <c r="P2" s="116"/>
      <c r="R2" s="129" t="s">
        <v>89</v>
      </c>
      <c r="S2" s="129"/>
      <c r="T2" s="129"/>
      <c r="U2" s="129"/>
      <c r="Y2" s="154"/>
      <c r="Z2" s="115"/>
      <c r="AA2" s="352"/>
      <c r="AB2" s="119"/>
      <c r="AC2" s="120"/>
      <c r="AE2" s="367" t="s">
        <v>231</v>
      </c>
      <c r="AF2" s="36" t="s">
        <v>331</v>
      </c>
      <c r="AG2" s="365" t="s">
        <v>234</v>
      </c>
      <c r="AH2" s="116"/>
      <c r="AI2" s="116"/>
      <c r="AJ2" s="116"/>
      <c r="AK2" s="121"/>
      <c r="AM2" s="130">
        <v>1</v>
      </c>
      <c r="AN2" s="130">
        <v>2</v>
      </c>
      <c r="AO2" s="130">
        <v>3</v>
      </c>
      <c r="AP2" s="131">
        <v>3.1</v>
      </c>
      <c r="AQ2" s="131">
        <v>3.2</v>
      </c>
      <c r="AR2" s="130">
        <v>4</v>
      </c>
      <c r="AS2" s="130">
        <v>5</v>
      </c>
      <c r="AT2" s="130">
        <v>7</v>
      </c>
      <c r="AU2" s="130">
        <v>8</v>
      </c>
      <c r="AV2" s="130">
        <v>9</v>
      </c>
      <c r="AW2" s="130">
        <v>10</v>
      </c>
      <c r="AX2" s="130">
        <v>11</v>
      </c>
      <c r="AY2" s="130">
        <v>12</v>
      </c>
      <c r="AZ2" s="130">
        <v>13</v>
      </c>
      <c r="BA2" s="130">
        <v>14</v>
      </c>
      <c r="BB2" s="130">
        <v>15</v>
      </c>
      <c r="BC2" s="130">
        <v>16</v>
      </c>
      <c r="BD2" s="130">
        <v>17</v>
      </c>
      <c r="BE2" s="130">
        <v>18</v>
      </c>
    </row>
    <row r="3" spans="1:97" s="117" customFormat="1" ht="24.95" customHeight="1" thickBot="1" x14ac:dyDescent="0.3">
      <c r="A3" s="125"/>
      <c r="B3" s="126" t="s">
        <v>12</v>
      </c>
      <c r="C3" s="389"/>
      <c r="D3" s="390"/>
      <c r="E3" s="390"/>
      <c r="F3" s="391"/>
      <c r="G3" s="127"/>
      <c r="H3" s="126" t="s">
        <v>44</v>
      </c>
      <c r="I3" s="396"/>
      <c r="J3" s="395"/>
      <c r="K3" s="393"/>
      <c r="L3" s="394"/>
      <c r="M3" s="132" t="str">
        <f>IF(I3-I2&lt;14,"Short lead time, Rush charges may apply",IF(I3-I2&gt;30,"Ship date is &gt;30 days",""))</f>
        <v>Short lead time, Rush charges may apply</v>
      </c>
      <c r="N3" s="246" t="s">
        <v>238</v>
      </c>
      <c r="O3" s="371" t="str">
        <f>IF(+L5&lt;1,+CONCATENATE("#",C5," ",I4,+" PO#",+C3," ",+C2," - "," - Due: ",+AF5), +CONCATENATE("#",+C5," ",+I4,+" PO#",+C3," ",+C2," - ",+M9," + ",+SUM(B21:B24)," Millwork Parts - Due: ",+AF5))</f>
        <v>#  PO#  -  - Due: 01/00</v>
      </c>
      <c r="P3" s="116"/>
      <c r="Q3" s="411"/>
      <c r="R3" s="117" t="s">
        <v>90</v>
      </c>
      <c r="Y3" s="154"/>
      <c r="Z3" s="115"/>
      <c r="AA3" s="352"/>
      <c r="AB3" s="119"/>
      <c r="AC3" s="120"/>
      <c r="AE3" s="368" t="s">
        <v>232</v>
      </c>
      <c r="AF3" s="9">
        <v>0.5</v>
      </c>
      <c r="AG3" s="365" t="s">
        <v>235</v>
      </c>
      <c r="AK3" s="121"/>
      <c r="AP3" s="124"/>
      <c r="AQ3" s="124"/>
      <c r="BI3" s="117" t="s">
        <v>106</v>
      </c>
    </row>
    <row r="4" spans="1:97" s="117" customFormat="1" ht="24.95" customHeight="1" thickBot="1" x14ac:dyDescent="0.3">
      <c r="A4" s="125"/>
      <c r="B4" s="126" t="s">
        <v>11</v>
      </c>
      <c r="C4" s="386"/>
      <c r="D4" s="391"/>
      <c r="E4" s="133"/>
      <c r="F4" s="133"/>
      <c r="G4" s="127"/>
      <c r="H4" s="372" t="s">
        <v>43</v>
      </c>
      <c r="I4" s="396"/>
      <c r="J4" s="395"/>
      <c r="K4" s="393"/>
      <c r="L4" s="394"/>
      <c r="M4" s="134"/>
      <c r="P4" s="116"/>
      <c r="Q4" s="412"/>
      <c r="R4" s="129" t="s">
        <v>91</v>
      </c>
      <c r="S4" s="129"/>
      <c r="T4" s="129"/>
      <c r="U4" s="129"/>
      <c r="V4" s="129"/>
      <c r="W4" s="118"/>
      <c r="Y4" s="154"/>
      <c r="Z4" s="115"/>
      <c r="AA4" s="352"/>
      <c r="AB4" s="119"/>
      <c r="AC4" s="120"/>
      <c r="AI4" s="117" t="s">
        <v>152</v>
      </c>
      <c r="AK4" s="121"/>
      <c r="AL4" s="135"/>
      <c r="AM4" s="136" t="s">
        <v>108</v>
      </c>
      <c r="AN4" s="136" t="s">
        <v>109</v>
      </c>
      <c r="AO4" s="136" t="s">
        <v>110</v>
      </c>
      <c r="AP4" s="137" t="s">
        <v>157</v>
      </c>
      <c r="AQ4" s="137" t="s">
        <v>158</v>
      </c>
      <c r="AR4" s="136" t="s">
        <v>111</v>
      </c>
      <c r="AS4" s="136" t="s">
        <v>112</v>
      </c>
      <c r="AT4" s="136" t="s">
        <v>113</v>
      </c>
      <c r="AU4" s="136" t="s">
        <v>114</v>
      </c>
      <c r="AV4" s="135"/>
      <c r="AW4" s="136" t="s">
        <v>115</v>
      </c>
      <c r="AX4" s="136" t="s">
        <v>116</v>
      </c>
      <c r="AY4" s="136" t="s">
        <v>179</v>
      </c>
      <c r="AZ4" s="136" t="s">
        <v>117</v>
      </c>
      <c r="BA4" s="136" t="s">
        <v>194</v>
      </c>
      <c r="BB4" s="136"/>
      <c r="BC4" s="138" t="s">
        <v>169</v>
      </c>
      <c r="BD4" s="138"/>
      <c r="BE4" s="138"/>
      <c r="BF4" s="139"/>
      <c r="BG4" s="139"/>
      <c r="BH4" s="139"/>
      <c r="BI4" s="140" t="str">
        <f>+AM4</f>
        <v xml:space="preserve">*Box width too small/large </v>
      </c>
      <c r="BJ4" s="140" t="str">
        <f>+AN4</f>
        <v xml:space="preserve">*Box height too small/large </v>
      </c>
      <c r="BK4" s="140" t="str">
        <f>+AO4</f>
        <v xml:space="preserve">*Opening Type Error </v>
      </c>
      <c r="BL4" s="141" t="s">
        <v>157</v>
      </c>
      <c r="BM4" s="141" t="s">
        <v>158</v>
      </c>
      <c r="BN4" s="140" t="str">
        <f>+AR4</f>
        <v xml:space="preserve">*Jamb Species not stock </v>
      </c>
      <c r="BO4" s="140" t="str">
        <f>+AS4</f>
        <v xml:space="preserve">*Jamb depth too small/large </v>
      </c>
      <c r="BP4" s="140" t="str">
        <f t="shared" ref="BP4:BU4" si="0">+AT4</f>
        <v xml:space="preserve">*Casing Profile not stock </v>
      </c>
      <c r="BQ4" s="140" t="str">
        <f t="shared" si="0"/>
        <v xml:space="preserve">*Casing width not stock </v>
      </c>
      <c r="BR4" s="140">
        <f t="shared" si="0"/>
        <v>0</v>
      </c>
      <c r="BS4" s="140" t="str">
        <f t="shared" si="0"/>
        <v xml:space="preserve">*Stop/Mull Profile not stock </v>
      </c>
      <c r="BT4" s="140" t="str">
        <f t="shared" si="0"/>
        <v xml:space="preserve">*Stop width too small/large </v>
      </c>
      <c r="BU4" s="140" t="str">
        <f t="shared" si="0"/>
        <v>*Not a stock color</v>
      </c>
      <c r="BV4" s="140" t="str">
        <f t="shared" ref="BV4:CA4" si="1">+AZ4</f>
        <v xml:space="preserve">*Notes Err </v>
      </c>
      <c r="BW4" s="140" t="str">
        <f t="shared" si="1"/>
        <v>*White on Oak</v>
      </c>
      <c r="BX4" s="140">
        <f t="shared" si="1"/>
        <v>0</v>
      </c>
      <c r="BY4" s="140" t="str">
        <f t="shared" si="1"/>
        <v>*Stop is wider than jamb</v>
      </c>
      <c r="BZ4" s="140">
        <f t="shared" si="1"/>
        <v>0</v>
      </c>
      <c r="CA4" s="140">
        <f t="shared" si="1"/>
        <v>0</v>
      </c>
      <c r="CC4" s="124" t="s">
        <v>107</v>
      </c>
      <c r="CF4" s="124" t="s">
        <v>160</v>
      </c>
      <c r="CH4" s="124" t="s">
        <v>223</v>
      </c>
    </row>
    <row r="5" spans="1:97" s="117" customFormat="1" ht="24.95" customHeight="1" thickBot="1" x14ac:dyDescent="0.25">
      <c r="A5" s="125"/>
      <c r="B5" s="372" t="s">
        <v>30</v>
      </c>
      <c r="C5" s="386"/>
      <c r="D5" s="388"/>
      <c r="E5" s="133"/>
      <c r="F5" s="133"/>
      <c r="G5" s="127"/>
      <c r="H5" s="142" t="s">
        <v>175</v>
      </c>
      <c r="I5" s="397">
        <f>IF(B9="",0,IF(B19&gt;0,11,IF(B18&gt;0,10,IF(B17&gt;0,9,IF(B16&gt;0,8,IF(B15&gt;0,7,IF(B14&gt;0,6,IF(B13&gt;0,5,IF(B12&gt;0,4,IF(B11&gt;0,3,IF(B10&gt;0,2,IF(B9&gt;0,1,""))))))))))))</f>
        <v>0</v>
      </c>
      <c r="J5" s="134"/>
      <c r="K5" s="142" t="s">
        <v>176</v>
      </c>
      <c r="L5" s="397">
        <f>IF(B21="",0,SUM(B21:B24))</f>
        <v>0</v>
      </c>
      <c r="M5" s="126" t="s">
        <v>178</v>
      </c>
      <c r="N5" s="443">
        <f>SUM(I5,L5)</f>
        <v>0</v>
      </c>
      <c r="O5" s="143" t="str">
        <f>IF(+I5+L5&lt;&gt;+N5,"Error - Line Count Off !!","")</f>
        <v/>
      </c>
      <c r="P5" s="115"/>
      <c r="Q5" s="413" t="s">
        <v>92</v>
      </c>
      <c r="R5" s="34" t="s">
        <v>93</v>
      </c>
      <c r="S5" s="34"/>
      <c r="T5" s="34"/>
      <c r="U5" s="34"/>
      <c r="V5" s="34"/>
      <c r="Y5" s="154"/>
      <c r="Z5" s="115"/>
      <c r="AA5" s="352"/>
      <c r="AB5" s="119"/>
      <c r="AC5" s="120"/>
      <c r="AE5" s="368" t="s">
        <v>236</v>
      </c>
      <c r="AF5" s="370" t="str">
        <f>TEXT(I3,"MM/DD")</f>
        <v>01/00</v>
      </c>
      <c r="AK5" s="121"/>
      <c r="AP5" s="124"/>
      <c r="AQ5" s="124"/>
      <c r="BL5" s="124"/>
      <c r="BM5" s="124"/>
      <c r="CK5" s="124" t="s">
        <v>227</v>
      </c>
      <c r="CN5" s="117" t="s">
        <v>177</v>
      </c>
    </row>
    <row r="6" spans="1:97" s="117" customFormat="1" ht="49.9" customHeight="1" x14ac:dyDescent="0.2">
      <c r="A6" s="144"/>
      <c r="B6" s="145" t="s">
        <v>26</v>
      </c>
      <c r="C6" s="146"/>
      <c r="D6" s="457" t="s">
        <v>163</v>
      </c>
      <c r="E6" s="147" t="s">
        <v>159</v>
      </c>
      <c r="F6" s="148"/>
      <c r="G6" s="149" t="s">
        <v>2</v>
      </c>
      <c r="H6" s="150" t="s">
        <v>7</v>
      </c>
      <c r="I6" s="151" t="s">
        <v>97</v>
      </c>
      <c r="J6" s="152" t="s">
        <v>4</v>
      </c>
      <c r="K6" s="151" t="s">
        <v>167</v>
      </c>
      <c r="L6" s="152" t="s">
        <v>13</v>
      </c>
      <c r="M6" s="152" t="s">
        <v>6</v>
      </c>
      <c r="N6" s="152" t="s">
        <v>16</v>
      </c>
      <c r="O6" s="153" t="s">
        <v>120</v>
      </c>
      <c r="P6" s="154"/>
      <c r="Q6" s="414" t="s">
        <v>6</v>
      </c>
      <c r="R6" s="155" t="s">
        <v>6</v>
      </c>
      <c r="S6" s="415" t="s">
        <v>58</v>
      </c>
      <c r="T6" s="415" t="s">
        <v>58</v>
      </c>
      <c r="U6" s="415" t="s">
        <v>58</v>
      </c>
      <c r="V6" s="415" t="s">
        <v>58</v>
      </c>
      <c r="W6" s="415" t="s">
        <v>58</v>
      </c>
      <c r="X6" s="155" t="s">
        <v>6</v>
      </c>
      <c r="Y6" s="154"/>
      <c r="Z6" s="362"/>
      <c r="AA6" s="156"/>
      <c r="AB6" s="119"/>
      <c r="AC6" s="120"/>
      <c r="AH6" s="152" t="s">
        <v>4</v>
      </c>
      <c r="AI6" s="151" t="s">
        <v>97</v>
      </c>
      <c r="AK6" s="157"/>
      <c r="AM6" s="145" t="s">
        <v>26</v>
      </c>
      <c r="AN6" s="146"/>
      <c r="AO6" s="459" t="s">
        <v>100</v>
      </c>
      <c r="AP6" s="147" t="s">
        <v>154</v>
      </c>
      <c r="AQ6" s="158"/>
      <c r="AR6" s="152" t="s">
        <v>1</v>
      </c>
      <c r="AS6" s="151" t="s">
        <v>7</v>
      </c>
      <c r="AT6" s="151" t="s">
        <v>97</v>
      </c>
      <c r="AU6" s="152" t="s">
        <v>4</v>
      </c>
      <c r="AV6" s="159"/>
      <c r="AW6" s="160" t="s">
        <v>167</v>
      </c>
      <c r="AX6" s="152" t="s">
        <v>13</v>
      </c>
      <c r="AY6" s="152" t="s">
        <v>6</v>
      </c>
      <c r="AZ6" s="152" t="s">
        <v>16</v>
      </c>
      <c r="BA6" s="161"/>
      <c r="BB6" s="161" t="s">
        <v>193</v>
      </c>
      <c r="BC6" s="161"/>
      <c r="BD6" s="161"/>
      <c r="BE6" s="161"/>
      <c r="BF6" s="154"/>
      <c r="BI6" s="145" t="s">
        <v>26</v>
      </c>
      <c r="BJ6" s="146"/>
      <c r="BK6" s="459" t="s">
        <v>100</v>
      </c>
      <c r="BL6" s="147" t="s">
        <v>154</v>
      </c>
      <c r="BM6" s="158"/>
      <c r="BN6" s="152" t="s">
        <v>1</v>
      </c>
      <c r="BO6" s="151" t="s">
        <v>7</v>
      </c>
      <c r="BP6" s="151" t="s">
        <v>97</v>
      </c>
      <c r="BQ6" s="152" t="s">
        <v>4</v>
      </c>
      <c r="BR6" s="159"/>
      <c r="BS6" s="160" t="s">
        <v>103</v>
      </c>
      <c r="BT6" s="152" t="s">
        <v>13</v>
      </c>
      <c r="BU6" s="152" t="s">
        <v>6</v>
      </c>
      <c r="BV6" s="152" t="s">
        <v>16</v>
      </c>
      <c r="BW6" s="161"/>
      <c r="BX6" s="161"/>
      <c r="BY6" s="161"/>
      <c r="BZ6" s="161"/>
      <c r="CA6" s="161"/>
      <c r="CB6" s="154"/>
      <c r="CE6" s="154"/>
      <c r="CG6" s="154"/>
      <c r="CH6" s="117" t="s">
        <v>86</v>
      </c>
      <c r="CI6" s="117" t="s">
        <v>38</v>
      </c>
      <c r="CJ6" s="173" t="s">
        <v>28</v>
      </c>
      <c r="CK6" s="173" t="s">
        <v>224</v>
      </c>
      <c r="CL6" s="173" t="s">
        <v>226</v>
      </c>
      <c r="CM6" s="173" t="s">
        <v>225</v>
      </c>
      <c r="CN6" s="117" t="s">
        <v>221</v>
      </c>
      <c r="CO6" s="117" t="s">
        <v>230</v>
      </c>
      <c r="CP6" s="173" t="s">
        <v>228</v>
      </c>
      <c r="CQ6" s="117" t="s">
        <v>229</v>
      </c>
    </row>
    <row r="7" spans="1:97" s="117" customFormat="1" ht="94.9" customHeight="1" thickBot="1" x14ac:dyDescent="0.25">
      <c r="A7" s="162" t="s">
        <v>9</v>
      </c>
      <c r="B7" s="163" t="s">
        <v>19</v>
      </c>
      <c r="C7" s="164" t="s">
        <v>17</v>
      </c>
      <c r="D7" s="458"/>
      <c r="E7" s="165" t="s">
        <v>155</v>
      </c>
      <c r="F7" s="166" t="s">
        <v>156</v>
      </c>
      <c r="G7" s="167" t="s">
        <v>99</v>
      </c>
      <c r="H7" s="168" t="s">
        <v>94</v>
      </c>
      <c r="I7" s="169" t="s">
        <v>150</v>
      </c>
      <c r="J7" s="169" t="s">
        <v>119</v>
      </c>
      <c r="K7" s="169" t="s">
        <v>191</v>
      </c>
      <c r="L7" s="169" t="s">
        <v>102</v>
      </c>
      <c r="M7" s="176" t="s">
        <v>353</v>
      </c>
      <c r="N7" s="170" t="s">
        <v>8</v>
      </c>
      <c r="O7" s="161"/>
      <c r="P7" s="154"/>
      <c r="Q7" s="416" t="s">
        <v>181</v>
      </c>
      <c r="R7" s="171" t="s">
        <v>14</v>
      </c>
      <c r="S7" s="172" t="s">
        <v>233</v>
      </c>
      <c r="T7" s="172" t="s">
        <v>59</v>
      </c>
      <c r="U7" s="172" t="s">
        <v>59</v>
      </c>
      <c r="V7" s="172" t="s">
        <v>59</v>
      </c>
      <c r="W7" s="172" t="s">
        <v>59</v>
      </c>
      <c r="X7" s="171" t="s">
        <v>15</v>
      </c>
      <c r="Y7" s="154"/>
      <c r="Z7" s="362"/>
      <c r="AA7" s="172" t="s">
        <v>222</v>
      </c>
      <c r="AB7" s="119"/>
      <c r="AC7" s="120"/>
      <c r="AH7" s="169" t="s">
        <v>119</v>
      </c>
      <c r="AI7" s="169" t="s">
        <v>153</v>
      </c>
      <c r="AJ7" s="173"/>
      <c r="AK7" s="121"/>
      <c r="AM7" s="163" t="s">
        <v>19</v>
      </c>
      <c r="AN7" s="164" t="s">
        <v>17</v>
      </c>
      <c r="AO7" s="460"/>
      <c r="AP7" s="174" t="s">
        <v>155</v>
      </c>
      <c r="AQ7" s="175" t="s">
        <v>156</v>
      </c>
      <c r="AR7" s="176" t="s">
        <v>99</v>
      </c>
      <c r="AS7" s="176" t="s">
        <v>94</v>
      </c>
      <c r="AT7" s="176" t="s">
        <v>21</v>
      </c>
      <c r="AU7" s="176" t="s">
        <v>119</v>
      </c>
      <c r="AV7" s="177"/>
      <c r="AW7" s="169" t="s">
        <v>166</v>
      </c>
      <c r="AX7" s="169" t="s">
        <v>102</v>
      </c>
      <c r="AY7" s="170" t="s">
        <v>5</v>
      </c>
      <c r="AZ7" s="170" t="s">
        <v>8</v>
      </c>
      <c r="BA7" s="178" t="s">
        <v>330</v>
      </c>
      <c r="BB7" s="178"/>
      <c r="BC7" s="178" t="s">
        <v>168</v>
      </c>
      <c r="BE7" s="178"/>
      <c r="BF7" s="154"/>
      <c r="BG7" s="117" t="s">
        <v>105</v>
      </c>
      <c r="BI7" s="163" t="s">
        <v>19</v>
      </c>
      <c r="BJ7" s="164" t="s">
        <v>17</v>
      </c>
      <c r="BK7" s="460"/>
      <c r="BL7" s="174" t="s">
        <v>155</v>
      </c>
      <c r="BM7" s="175" t="s">
        <v>156</v>
      </c>
      <c r="BN7" s="169" t="s">
        <v>99</v>
      </c>
      <c r="BO7" s="169" t="s">
        <v>94</v>
      </c>
      <c r="BP7" s="169" t="s">
        <v>21</v>
      </c>
      <c r="BQ7" s="169" t="s">
        <v>98</v>
      </c>
      <c r="BR7" s="177"/>
      <c r="BS7" s="169" t="s">
        <v>104</v>
      </c>
      <c r="BT7" s="169" t="s">
        <v>102</v>
      </c>
      <c r="BU7" s="170" t="s">
        <v>5</v>
      </c>
      <c r="BV7" s="170" t="s">
        <v>8</v>
      </c>
      <c r="BW7" s="161"/>
      <c r="BX7" s="161"/>
      <c r="BY7" s="161"/>
      <c r="BZ7" s="161"/>
      <c r="CA7" s="161"/>
      <c r="CB7" s="154"/>
      <c r="CC7" s="311" t="s">
        <v>190</v>
      </c>
      <c r="CE7" s="154"/>
      <c r="CG7" s="154"/>
      <c r="CK7" s="360">
        <v>0.42</v>
      </c>
      <c r="CL7" s="360">
        <v>0.15</v>
      </c>
      <c r="CM7" s="360">
        <v>0.23</v>
      </c>
    </row>
    <row r="8" spans="1:97" s="117" customFormat="1" ht="1.9" customHeight="1" x14ac:dyDescent="0.2">
      <c r="A8" s="125">
        <v>1</v>
      </c>
      <c r="B8" s="125">
        <v>2</v>
      </c>
      <c r="C8" s="125">
        <v>3</v>
      </c>
      <c r="D8" s="125"/>
      <c r="E8" s="125"/>
      <c r="F8" s="125"/>
      <c r="G8" s="125">
        <v>4</v>
      </c>
      <c r="H8" s="125">
        <v>5</v>
      </c>
      <c r="I8" s="125">
        <v>6</v>
      </c>
      <c r="J8" s="125">
        <v>8</v>
      </c>
      <c r="K8" s="125">
        <v>9</v>
      </c>
      <c r="L8" s="125"/>
      <c r="M8" s="125">
        <v>10</v>
      </c>
      <c r="N8" s="125">
        <v>11</v>
      </c>
      <c r="O8" s="125"/>
      <c r="P8" s="117">
        <v>12</v>
      </c>
      <c r="Q8" s="117">
        <v>13</v>
      </c>
      <c r="R8" s="117">
        <v>14</v>
      </c>
      <c r="W8" s="117">
        <v>16</v>
      </c>
      <c r="X8" s="117">
        <v>17</v>
      </c>
      <c r="Y8" s="154"/>
      <c r="Z8" s="115"/>
      <c r="AA8" s="117">
        <v>16</v>
      </c>
      <c r="AB8" s="179"/>
      <c r="AC8" s="117">
        <v>19</v>
      </c>
      <c r="AD8" s="117">
        <v>20</v>
      </c>
      <c r="AH8" s="117">
        <v>8</v>
      </c>
      <c r="AI8" s="117">
        <v>6</v>
      </c>
      <c r="AK8" s="121"/>
      <c r="BH8" s="180"/>
    </row>
    <row r="9" spans="1:97" s="186" customFormat="1" ht="33.75" customHeight="1" x14ac:dyDescent="0.2">
      <c r="A9" s="181">
        <v>1</v>
      </c>
      <c r="B9" s="398"/>
      <c r="C9" s="398"/>
      <c r="D9" s="399" t="s">
        <v>62</v>
      </c>
      <c r="E9" s="105"/>
      <c r="F9" s="105"/>
      <c r="G9" s="110"/>
      <c r="H9" s="111"/>
      <c r="I9" s="106"/>
      <c r="J9" s="108"/>
      <c r="K9" s="107"/>
      <c r="L9" s="310" t="str">
        <f t="shared" ref="L9" si="2">IF(K9="","",IF(K9="006",IF(H9&gt;2,1.25,1), IF(K9="007",2, IF(K9="009",0.75, IF(K9="011",1.25,IF(K9="001",0.75,0.754))))))</f>
        <v/>
      </c>
      <c r="M9" s="106"/>
      <c r="N9" s="104"/>
      <c r="O9" s="182" t="str">
        <f t="shared" ref="O9:O19" si="3">+CC9</f>
        <v>- Invalid Line -</v>
      </c>
      <c r="P9" s="154"/>
      <c r="Q9" s="417">
        <f t="shared" ref="Q9" si="4">SUM(B9:C9)</f>
        <v>0</v>
      </c>
      <c r="R9" s="364" t="e">
        <f>+#REF!</f>
        <v>#REF!</v>
      </c>
      <c r="S9" s="364" t="e">
        <f>+#REF!</f>
        <v>#REF!</v>
      </c>
      <c r="T9" s="36"/>
      <c r="U9" s="36"/>
      <c r="V9" s="36"/>
      <c r="W9" s="36"/>
      <c r="X9" s="183" t="e">
        <f t="shared" ref="X9" si="5">SUM(R9:W9)</f>
        <v>#REF!</v>
      </c>
      <c r="Y9" s="154"/>
      <c r="Z9" s="362"/>
      <c r="AA9" s="358">
        <f>+CN9</f>
        <v>0</v>
      </c>
      <c r="AB9" s="184"/>
      <c r="AC9" s="185"/>
      <c r="AH9" s="187" t="str">
        <f t="shared" ref="AH9:AH19" si="6">IF(J9=2.25,"R ",IF(J9=2.5,"W ",IF(J9=3.25,"EW","")))</f>
        <v/>
      </c>
      <c r="AI9" s="187" t="str">
        <f t="shared" ref="AI9:AI19" si="7">+CONCATENATE(I9,AH9)</f>
        <v/>
      </c>
      <c r="AJ9" s="188"/>
      <c r="AK9" s="189"/>
      <c r="AL9" s="190">
        <f t="shared" ref="AL9:AL19" si="8">IF(D9="W",1,IF(D9="S",1,IF(D9="D",1,IF(D9="H",1,IF(D9="O",1,IF(D9="C",1,"Error**"))))))</f>
        <v>1</v>
      </c>
      <c r="AM9" s="191">
        <f t="shared" ref="AM9:AM19" si="9">IF(B9&lt;10,IF(B9&gt;96,10,0),0)</f>
        <v>0</v>
      </c>
      <c r="AN9" s="191">
        <f t="shared" ref="AN9:AN19" si="10">IF(C9&lt;10,IF(C9&gt;96,20,0),0)</f>
        <v>0</v>
      </c>
      <c r="AO9" s="190">
        <f t="shared" ref="AO9:AO19" si="11">IF(D9="W",0,IF(D9="S",0,IF(D9="D",0,IF(D9="H",0,IF(D9="O",0,IF(D9="C",0,30))))))</f>
        <v>0</v>
      </c>
      <c r="AP9" s="192">
        <f t="shared" ref="AP9:AP19" si="12">IF(D9&lt;&gt;"S",IF(E9&lt;&gt;0,31,0),0)</f>
        <v>0</v>
      </c>
      <c r="AQ9" s="192">
        <f t="shared" ref="AQ9:AQ19" si="13">IF(D9&lt;&gt;"S",IF(F9&lt;&gt;0,31,0),0)</f>
        <v>0</v>
      </c>
      <c r="AR9" s="191">
        <f t="shared" ref="AR9:AR19" si="14">IF(G9="Oak",0,IF(G9="Maple",0,IF(G9="Poplar",0,40)))</f>
        <v>40</v>
      </c>
      <c r="AS9" s="191">
        <f t="shared" ref="AS9:AS19" si="15">IF(B9&lt;&gt;0,IF(H9&lt;1,50, IF(H9&gt;6.5,51,0)),0)</f>
        <v>0</v>
      </c>
      <c r="AT9" s="191">
        <f t="shared" ref="AT9:AT19" si="16">IF(I9=113,0,IF(I9=115,0,IF(I9=118,0,70)))</f>
        <v>70</v>
      </c>
      <c r="AU9" s="191">
        <f t="shared" ref="AU9:AU19" si="17">IF(J9=2.25,0,IF(J9=2.5,0,IF(J9=3.25,0,80)))</f>
        <v>80</v>
      </c>
      <c r="AV9" s="191"/>
      <c r="AW9" s="191">
        <f t="shared" ref="AW9:AW19" si="18">IF(K9="006",0,IF(K9="007",0,IF(K9="009",0,IF(K9="011",0,IF(K9="001",0,100)))))</f>
        <v>100</v>
      </c>
      <c r="AX9" s="191">
        <f t="shared" ref="AX9:AX19" si="19">IF(L9&lt;0.5,IF(L9&gt;3,110,0),0)</f>
        <v>0</v>
      </c>
      <c r="AY9" s="191">
        <f>IF(M9&gt;=50,IF(M9&lt;=76,0,IF(M9=30,0,121)),120)</f>
        <v>120</v>
      </c>
      <c r="AZ9" s="191"/>
      <c r="BA9" s="187">
        <f>IF(M9=75,IF(G9="Oak",150,0),0)</f>
        <v>0</v>
      </c>
      <c r="BB9" s="187"/>
      <c r="BC9" s="187">
        <f t="shared" ref="BC9:BC19" si="20">IF(L9&gt;H9,160,0)</f>
        <v>0</v>
      </c>
      <c r="BE9" s="191"/>
      <c r="BF9" s="191"/>
      <c r="BG9" s="191">
        <f>SUM(AM9:BF9)</f>
        <v>410</v>
      </c>
      <c r="BH9" s="193"/>
      <c r="BI9" s="191" t="str">
        <f>IF(AM9=0,"",+AM$4)</f>
        <v/>
      </c>
      <c r="BJ9" s="191" t="str">
        <f t="shared" ref="BJ9:BJ24" si="21">IF(AN9=0,"",+AN$4)</f>
        <v/>
      </c>
      <c r="BK9" s="191" t="str">
        <f t="shared" ref="BK9:BK24" si="22">IF(AO9=0,"",+AO$4)</f>
        <v/>
      </c>
      <c r="BL9" s="191" t="str">
        <f t="shared" ref="BL9:BL24" si="23">IF(AP9=0,"",+AP$4)</f>
        <v/>
      </c>
      <c r="BM9" s="191" t="str">
        <f t="shared" ref="BM9:BM24" si="24">IF(AQ9=0,"",+AQ$4)</f>
        <v/>
      </c>
      <c r="BN9" s="191" t="str">
        <f t="shared" ref="BN9:BN24" si="25">IF(AR9=0,"",+AR$4)</f>
        <v xml:space="preserve">*Jamb Species not stock </v>
      </c>
      <c r="BO9" s="191" t="str">
        <f t="shared" ref="BO9:BO24" si="26">IF(AS9=0,"",+AS$4)</f>
        <v/>
      </c>
      <c r="BP9" s="191" t="str">
        <f t="shared" ref="BP9:BP24" si="27">IF(AT9=0,"",+AT$4)</f>
        <v xml:space="preserve">*Casing Profile not stock </v>
      </c>
      <c r="BQ9" s="191" t="str">
        <f t="shared" ref="BQ9:BQ24" si="28">IF(AU9=0,"",+AU$4)</f>
        <v xml:space="preserve">*Casing width not stock </v>
      </c>
      <c r="BR9" s="191" t="str">
        <f t="shared" ref="BR9:BR24" si="29">IF(AV9=0,"",+AV$4)</f>
        <v/>
      </c>
      <c r="BS9" s="191" t="str">
        <f t="shared" ref="BS9:BS24" si="30">IF(AW9=0,"",+AW$4)</f>
        <v xml:space="preserve">*Stop/Mull Profile not stock </v>
      </c>
      <c r="BT9" s="191" t="str">
        <f t="shared" ref="BT9:BT24" si="31">IF(AX9=0,"",+AX$4)</f>
        <v/>
      </c>
      <c r="BU9" s="191" t="str">
        <f t="shared" ref="BU9:BU24" si="32">IF(AY9=0,"",+AY$4)</f>
        <v>*Not a stock color</v>
      </c>
      <c r="BV9" s="191" t="str">
        <f t="shared" ref="BV9:BV19" si="33">IF(AZ9=0,"",+AZ$4)</f>
        <v/>
      </c>
      <c r="BW9" s="191" t="str">
        <f t="shared" ref="BW9:BW19" si="34">IF(BA9=0,"",+BA$4)</f>
        <v/>
      </c>
      <c r="BX9" s="191" t="str">
        <f t="shared" ref="BX9:BX19" si="35">IF(BB9=0,"",+BB$4)</f>
        <v/>
      </c>
      <c r="BY9" s="191" t="str">
        <f t="shared" ref="BY9:BY19" si="36">IF(BC9=0,"",+BC$4)</f>
        <v/>
      </c>
      <c r="BZ9" s="191" t="str">
        <f t="shared" ref="BZ9:BZ19" si="37">IF(BD9=0,"",+BD$4)</f>
        <v/>
      </c>
      <c r="CA9" s="191" t="str">
        <f t="shared" ref="CA9:CA19" si="38">IF(BE9=0,"",+BE$4)</f>
        <v/>
      </c>
      <c r="CC9" s="194" t="str">
        <f t="shared" ref="CC9:CC19" si="39">IF(B9&lt;&gt;"",+CONCATENATE(BI9,BJ9,BK9,BL9,BM9,BN9,BO9,BP9,BQ9,BS9,BT9,BU9,BV9,BW9,BX9,BY9,BZ9,CA9),"- Invalid Line -")</f>
        <v>- Invalid Line -</v>
      </c>
      <c r="CF9" s="195"/>
      <c r="CH9" s="361">
        <f t="shared" ref="CH9:CH19" si="40">+Q9</f>
        <v>0</v>
      </c>
      <c r="CI9" s="361">
        <f>+CH9*2/12</f>
        <v>0</v>
      </c>
      <c r="CJ9" s="361">
        <f t="shared" ref="CJ9:CJ19" si="41">+E9+H9</f>
        <v>0</v>
      </c>
      <c r="CK9" s="361">
        <f>IF(CP9&lt;&gt;0,+CI9*$CK$7,0)</f>
        <v>0</v>
      </c>
      <c r="CL9" s="361">
        <f>IF(CQ9&lt;&gt;0,+CI9*$CL$7,0)</f>
        <v>0</v>
      </c>
      <c r="CM9" s="361">
        <f>+CI9*CJ9*$CM$7</f>
        <v>0</v>
      </c>
      <c r="CN9" s="361">
        <f>SUM(CK9:CM9)</f>
        <v>0</v>
      </c>
      <c r="CO9" s="361">
        <f t="shared" ref="CO9:CO19" si="42">+H9</f>
        <v>0</v>
      </c>
      <c r="CP9" s="361">
        <f>+J9</f>
        <v>0</v>
      </c>
      <c r="CQ9" s="361" t="str">
        <f>+L9</f>
        <v/>
      </c>
      <c r="CS9" s="186">
        <f>+AT9</f>
        <v>70</v>
      </c>
    </row>
    <row r="10" spans="1:97" s="186" customFormat="1" ht="34.5" customHeight="1" x14ac:dyDescent="0.2">
      <c r="A10" s="196">
        <v>2</v>
      </c>
      <c r="B10" s="398"/>
      <c r="C10" s="398"/>
      <c r="D10" s="399" t="s">
        <v>62</v>
      </c>
      <c r="E10" s="105"/>
      <c r="F10" s="105"/>
      <c r="G10" s="110"/>
      <c r="H10" s="111"/>
      <c r="I10" s="106"/>
      <c r="J10" s="108"/>
      <c r="K10" s="107"/>
      <c r="L10" s="310" t="str">
        <f t="shared" ref="L10:L24" si="43">IF(K10="","",IF(K10="006",IF(H10&gt;2,1.25,1), IF(K10="007",2, IF(K10="009",0.75, IF(K10="011",1.25,IF(K10="001",0.75,0.754))))))</f>
        <v/>
      </c>
      <c r="M10" s="106" t="str">
        <f t="shared" ref="M10:M15" si="44">IF(M9="","",+M9)</f>
        <v/>
      </c>
      <c r="N10" s="104"/>
      <c r="O10" s="182" t="str">
        <f t="shared" si="3"/>
        <v>- Invalid Line -</v>
      </c>
      <c r="P10" s="154"/>
      <c r="Q10" s="417">
        <f t="shared" ref="Q10:Q19" si="45">SUM(B10:C10)</f>
        <v>0</v>
      </c>
      <c r="R10" s="364" t="e">
        <f>+#REF!</f>
        <v>#REF!</v>
      </c>
      <c r="S10" s="364" t="e">
        <f>+#REF!</f>
        <v>#REF!</v>
      </c>
      <c r="T10" s="36"/>
      <c r="U10" s="36"/>
      <c r="V10" s="36"/>
      <c r="W10" s="36"/>
      <c r="X10" s="183" t="e">
        <f t="shared" ref="X10:X19" si="46">SUM(R10:W10)</f>
        <v>#REF!</v>
      </c>
      <c r="Y10" s="154"/>
      <c r="Z10" s="362"/>
      <c r="AA10" s="358">
        <f t="shared" ref="AA10:AA24" si="47">+CN10</f>
        <v>0</v>
      </c>
      <c r="AB10" s="184"/>
      <c r="AC10" s="185"/>
      <c r="AH10" s="187" t="str">
        <f t="shared" si="6"/>
        <v/>
      </c>
      <c r="AI10" s="187" t="str">
        <f t="shared" si="7"/>
        <v/>
      </c>
      <c r="AK10" s="189"/>
      <c r="AL10" s="190">
        <f t="shared" si="8"/>
        <v>1</v>
      </c>
      <c r="AM10" s="191">
        <f t="shared" si="9"/>
        <v>0</v>
      </c>
      <c r="AN10" s="191">
        <f t="shared" si="10"/>
        <v>0</v>
      </c>
      <c r="AO10" s="190">
        <f t="shared" si="11"/>
        <v>0</v>
      </c>
      <c r="AP10" s="192">
        <f t="shared" si="12"/>
        <v>0</v>
      </c>
      <c r="AQ10" s="192">
        <f t="shared" si="13"/>
        <v>0</v>
      </c>
      <c r="AR10" s="191">
        <f t="shared" si="14"/>
        <v>40</v>
      </c>
      <c r="AS10" s="191">
        <f t="shared" si="15"/>
        <v>0</v>
      </c>
      <c r="AT10" s="191">
        <f t="shared" si="16"/>
        <v>70</v>
      </c>
      <c r="AU10" s="191">
        <f t="shared" si="17"/>
        <v>80</v>
      </c>
      <c r="AV10" s="191"/>
      <c r="AW10" s="191">
        <f t="shared" si="18"/>
        <v>100</v>
      </c>
      <c r="AX10" s="191">
        <f t="shared" si="19"/>
        <v>0</v>
      </c>
      <c r="AY10" s="191">
        <f t="shared" ref="AY10:AY24" si="48">IF(M10&gt;=50,IF(M10&lt;=76,0,IF(M10=30,0,121)),120)</f>
        <v>121</v>
      </c>
      <c r="AZ10" s="191"/>
      <c r="BA10" s="187">
        <f t="shared" ref="BA10:BA24" si="49">IF(M10=75,IF(G10="Oak",150,0),0)</f>
        <v>0</v>
      </c>
      <c r="BB10" s="187"/>
      <c r="BC10" s="187">
        <f t="shared" si="20"/>
        <v>0</v>
      </c>
      <c r="BE10" s="191"/>
      <c r="BF10" s="191"/>
      <c r="BG10" s="191">
        <f t="shared" ref="BG10:BG24" si="50">SUM(AM10:BF10)</f>
        <v>411</v>
      </c>
      <c r="BH10" s="193"/>
      <c r="BI10" s="191" t="str">
        <f t="shared" ref="BI10:BI24" si="51">IF(AM10=0,"",+AM$4)</f>
        <v/>
      </c>
      <c r="BJ10" s="191" t="str">
        <f t="shared" si="21"/>
        <v/>
      </c>
      <c r="BK10" s="191" t="str">
        <f t="shared" si="22"/>
        <v/>
      </c>
      <c r="BL10" s="191" t="str">
        <f t="shared" si="23"/>
        <v/>
      </c>
      <c r="BM10" s="191" t="str">
        <f t="shared" si="24"/>
        <v/>
      </c>
      <c r="BN10" s="191" t="str">
        <f t="shared" si="25"/>
        <v xml:space="preserve">*Jamb Species not stock </v>
      </c>
      <c r="BO10" s="191" t="str">
        <f t="shared" si="26"/>
        <v/>
      </c>
      <c r="BP10" s="191" t="str">
        <f t="shared" si="27"/>
        <v xml:space="preserve">*Casing Profile not stock </v>
      </c>
      <c r="BQ10" s="191" t="str">
        <f t="shared" si="28"/>
        <v xml:space="preserve">*Casing width not stock </v>
      </c>
      <c r="BR10" s="191" t="str">
        <f t="shared" si="29"/>
        <v/>
      </c>
      <c r="BS10" s="191" t="str">
        <f t="shared" si="30"/>
        <v xml:space="preserve">*Stop/Mull Profile not stock </v>
      </c>
      <c r="BT10" s="191" t="str">
        <f t="shared" si="31"/>
        <v/>
      </c>
      <c r="BU10" s="191" t="str">
        <f t="shared" si="32"/>
        <v>*Not a stock color</v>
      </c>
      <c r="BV10" s="191" t="str">
        <f t="shared" si="33"/>
        <v/>
      </c>
      <c r="BW10" s="191" t="str">
        <f t="shared" si="34"/>
        <v/>
      </c>
      <c r="BX10" s="191" t="str">
        <f t="shared" si="35"/>
        <v/>
      </c>
      <c r="BY10" s="191" t="str">
        <f t="shared" si="36"/>
        <v/>
      </c>
      <c r="BZ10" s="191" t="str">
        <f t="shared" si="37"/>
        <v/>
      </c>
      <c r="CA10" s="191" t="str">
        <f t="shared" si="38"/>
        <v/>
      </c>
      <c r="CC10" s="194" t="str">
        <f t="shared" si="39"/>
        <v>- Invalid Line -</v>
      </c>
      <c r="CF10" s="195"/>
      <c r="CH10" s="361">
        <f t="shared" si="40"/>
        <v>0</v>
      </c>
      <c r="CI10" s="361">
        <f t="shared" ref="CI10:CI19" si="52">+CH10*2/12</f>
        <v>0</v>
      </c>
      <c r="CJ10" s="361">
        <f t="shared" si="41"/>
        <v>0</v>
      </c>
      <c r="CK10" s="361">
        <f t="shared" ref="CK10:CK19" si="53">IF(CP10&lt;&gt;0,+CI10*$CK$7,0)</f>
        <v>0</v>
      </c>
      <c r="CL10" s="361">
        <f t="shared" ref="CL10:CL19" si="54">IF(CQ10&lt;&gt;0,+CI10*$CL$7,0)</f>
        <v>0</v>
      </c>
      <c r="CM10" s="361">
        <f t="shared" ref="CM10:CM19" si="55">+CI10*CJ10*$CM$7</f>
        <v>0</v>
      </c>
      <c r="CN10" s="361">
        <f t="shared" ref="CN10:CN19" si="56">SUM(CK10:CM10)</f>
        <v>0</v>
      </c>
      <c r="CO10" s="361">
        <f t="shared" si="42"/>
        <v>0</v>
      </c>
      <c r="CP10" s="361">
        <f t="shared" ref="CP10:CP19" si="57">+J10</f>
        <v>0</v>
      </c>
      <c r="CQ10" s="361" t="str">
        <f t="shared" ref="CQ10:CQ24" si="58">+L10</f>
        <v/>
      </c>
    </row>
    <row r="11" spans="1:97" s="186" customFormat="1" ht="35.1" customHeight="1" x14ac:dyDescent="0.2">
      <c r="A11" s="196">
        <v>3</v>
      </c>
      <c r="B11" s="398"/>
      <c r="C11" s="398"/>
      <c r="D11" s="399" t="s">
        <v>62</v>
      </c>
      <c r="E11" s="105"/>
      <c r="F11" s="105"/>
      <c r="G11" s="110"/>
      <c r="H11" s="111"/>
      <c r="I11" s="106"/>
      <c r="J11" s="108"/>
      <c r="K11" s="107"/>
      <c r="L11" s="310" t="str">
        <f t="shared" si="43"/>
        <v/>
      </c>
      <c r="M11" s="106" t="str">
        <f t="shared" si="44"/>
        <v/>
      </c>
      <c r="N11" s="104"/>
      <c r="O11" s="182" t="str">
        <f t="shared" si="3"/>
        <v>- Invalid Line -</v>
      </c>
      <c r="P11" s="154"/>
      <c r="Q11" s="417">
        <f t="shared" si="45"/>
        <v>0</v>
      </c>
      <c r="R11" s="364" t="e">
        <f>+#REF!</f>
        <v>#REF!</v>
      </c>
      <c r="S11" s="364" t="e">
        <f>+#REF!</f>
        <v>#REF!</v>
      </c>
      <c r="T11" s="36"/>
      <c r="U11" s="36"/>
      <c r="V11" s="36"/>
      <c r="W11" s="36"/>
      <c r="X11" s="183" t="e">
        <f t="shared" si="46"/>
        <v>#REF!</v>
      </c>
      <c r="Y11" s="154"/>
      <c r="Z11" s="362"/>
      <c r="AA11" s="358">
        <f t="shared" si="47"/>
        <v>0</v>
      </c>
      <c r="AB11" s="184"/>
      <c r="AC11" s="185"/>
      <c r="AH11" s="187" t="str">
        <f t="shared" si="6"/>
        <v/>
      </c>
      <c r="AI11" s="187" t="str">
        <f t="shared" si="7"/>
        <v/>
      </c>
      <c r="AK11" s="189"/>
      <c r="AL11" s="190">
        <f t="shared" si="8"/>
        <v>1</v>
      </c>
      <c r="AM11" s="191">
        <f t="shared" si="9"/>
        <v>0</v>
      </c>
      <c r="AN11" s="191">
        <f t="shared" si="10"/>
        <v>0</v>
      </c>
      <c r="AO11" s="190">
        <f t="shared" si="11"/>
        <v>0</v>
      </c>
      <c r="AP11" s="192">
        <f t="shared" si="12"/>
        <v>0</v>
      </c>
      <c r="AQ11" s="192">
        <f t="shared" si="13"/>
        <v>0</v>
      </c>
      <c r="AR11" s="191">
        <f t="shared" si="14"/>
        <v>40</v>
      </c>
      <c r="AS11" s="191">
        <f t="shared" si="15"/>
        <v>0</v>
      </c>
      <c r="AT11" s="191">
        <f t="shared" si="16"/>
        <v>70</v>
      </c>
      <c r="AU11" s="191">
        <f t="shared" si="17"/>
        <v>80</v>
      </c>
      <c r="AV11" s="191"/>
      <c r="AW11" s="191">
        <f t="shared" si="18"/>
        <v>100</v>
      </c>
      <c r="AX11" s="191">
        <f t="shared" si="19"/>
        <v>0</v>
      </c>
      <c r="AY11" s="191">
        <f t="shared" si="48"/>
        <v>121</v>
      </c>
      <c r="AZ11" s="191"/>
      <c r="BA11" s="187">
        <f t="shared" si="49"/>
        <v>0</v>
      </c>
      <c r="BB11" s="187"/>
      <c r="BC11" s="187">
        <f t="shared" si="20"/>
        <v>0</v>
      </c>
      <c r="BE11" s="191"/>
      <c r="BF11" s="191"/>
      <c r="BG11" s="191">
        <f t="shared" si="50"/>
        <v>411</v>
      </c>
      <c r="BH11" s="193"/>
      <c r="BI11" s="191" t="str">
        <f t="shared" si="51"/>
        <v/>
      </c>
      <c r="BJ11" s="191" t="str">
        <f t="shared" si="21"/>
        <v/>
      </c>
      <c r="BK11" s="191" t="str">
        <f t="shared" si="22"/>
        <v/>
      </c>
      <c r="BL11" s="191" t="str">
        <f t="shared" si="23"/>
        <v/>
      </c>
      <c r="BM11" s="191" t="str">
        <f t="shared" si="24"/>
        <v/>
      </c>
      <c r="BN11" s="191" t="str">
        <f t="shared" si="25"/>
        <v xml:space="preserve">*Jamb Species not stock </v>
      </c>
      <c r="BO11" s="191" t="str">
        <f t="shared" si="26"/>
        <v/>
      </c>
      <c r="BP11" s="191" t="str">
        <f t="shared" si="27"/>
        <v xml:space="preserve">*Casing Profile not stock </v>
      </c>
      <c r="BQ11" s="191" t="str">
        <f t="shared" si="28"/>
        <v xml:space="preserve">*Casing width not stock </v>
      </c>
      <c r="BR11" s="191" t="str">
        <f t="shared" si="29"/>
        <v/>
      </c>
      <c r="BS11" s="191" t="str">
        <f t="shared" si="30"/>
        <v xml:space="preserve">*Stop/Mull Profile not stock </v>
      </c>
      <c r="BT11" s="191" t="str">
        <f t="shared" si="31"/>
        <v/>
      </c>
      <c r="BU11" s="191" t="str">
        <f t="shared" si="32"/>
        <v>*Not a stock color</v>
      </c>
      <c r="BV11" s="191" t="str">
        <f t="shared" si="33"/>
        <v/>
      </c>
      <c r="BW11" s="191" t="str">
        <f t="shared" si="34"/>
        <v/>
      </c>
      <c r="BX11" s="191" t="str">
        <f t="shared" si="35"/>
        <v/>
      </c>
      <c r="BY11" s="191" t="str">
        <f t="shared" si="36"/>
        <v/>
      </c>
      <c r="BZ11" s="191" t="str">
        <f t="shared" si="37"/>
        <v/>
      </c>
      <c r="CA11" s="191" t="str">
        <f t="shared" si="38"/>
        <v/>
      </c>
      <c r="CC11" s="194" t="str">
        <f t="shared" si="39"/>
        <v>- Invalid Line -</v>
      </c>
      <c r="CF11" s="195"/>
      <c r="CH11" s="361">
        <f t="shared" si="40"/>
        <v>0</v>
      </c>
      <c r="CI11" s="361">
        <f t="shared" si="52"/>
        <v>0</v>
      </c>
      <c r="CJ11" s="361">
        <f t="shared" si="41"/>
        <v>0</v>
      </c>
      <c r="CK11" s="361">
        <f t="shared" si="53"/>
        <v>0</v>
      </c>
      <c r="CL11" s="361">
        <f t="shared" si="54"/>
        <v>0</v>
      </c>
      <c r="CM11" s="361">
        <f t="shared" si="55"/>
        <v>0</v>
      </c>
      <c r="CN11" s="361">
        <f t="shared" si="56"/>
        <v>0</v>
      </c>
      <c r="CO11" s="361">
        <f t="shared" si="42"/>
        <v>0</v>
      </c>
      <c r="CP11" s="361">
        <f t="shared" si="57"/>
        <v>0</v>
      </c>
      <c r="CQ11" s="361" t="str">
        <f t="shared" si="58"/>
        <v/>
      </c>
    </row>
    <row r="12" spans="1:97" s="186" customFormat="1" ht="35.1" customHeight="1" x14ac:dyDescent="0.2">
      <c r="A12" s="196">
        <v>4</v>
      </c>
      <c r="B12" s="398"/>
      <c r="C12" s="398"/>
      <c r="D12" s="399" t="s">
        <v>62</v>
      </c>
      <c r="E12" s="105"/>
      <c r="F12" s="105"/>
      <c r="G12" s="110"/>
      <c r="H12" s="111"/>
      <c r="I12" s="106"/>
      <c r="J12" s="108"/>
      <c r="K12" s="107"/>
      <c r="L12" s="310" t="str">
        <f t="shared" si="43"/>
        <v/>
      </c>
      <c r="M12" s="106" t="str">
        <f t="shared" si="44"/>
        <v/>
      </c>
      <c r="N12" s="104"/>
      <c r="O12" s="182" t="str">
        <f t="shared" si="3"/>
        <v>- Invalid Line -</v>
      </c>
      <c r="P12" s="154"/>
      <c r="Q12" s="417">
        <f t="shared" si="45"/>
        <v>0</v>
      </c>
      <c r="R12" s="364" t="e">
        <f>+#REF!</f>
        <v>#REF!</v>
      </c>
      <c r="S12" s="364" t="e">
        <f>+#REF!</f>
        <v>#REF!</v>
      </c>
      <c r="T12" s="36"/>
      <c r="U12" s="36"/>
      <c r="V12" s="36"/>
      <c r="W12" s="36"/>
      <c r="X12" s="183" t="e">
        <f t="shared" si="46"/>
        <v>#REF!</v>
      </c>
      <c r="Y12" s="154"/>
      <c r="Z12" s="362"/>
      <c r="AA12" s="358">
        <f t="shared" si="47"/>
        <v>0</v>
      </c>
      <c r="AB12" s="184"/>
      <c r="AC12" s="185"/>
      <c r="AH12" s="187" t="str">
        <f t="shared" si="6"/>
        <v/>
      </c>
      <c r="AI12" s="187" t="str">
        <f t="shared" si="7"/>
        <v/>
      </c>
      <c r="AK12" s="189"/>
      <c r="AL12" s="190">
        <f t="shared" si="8"/>
        <v>1</v>
      </c>
      <c r="AM12" s="191">
        <f t="shared" si="9"/>
        <v>0</v>
      </c>
      <c r="AN12" s="191">
        <f t="shared" si="10"/>
        <v>0</v>
      </c>
      <c r="AO12" s="190">
        <f t="shared" si="11"/>
        <v>0</v>
      </c>
      <c r="AP12" s="192">
        <f t="shared" si="12"/>
        <v>0</v>
      </c>
      <c r="AQ12" s="192">
        <f t="shared" si="13"/>
        <v>0</v>
      </c>
      <c r="AR12" s="191">
        <f t="shared" si="14"/>
        <v>40</v>
      </c>
      <c r="AS12" s="191">
        <f t="shared" si="15"/>
        <v>0</v>
      </c>
      <c r="AT12" s="191">
        <f t="shared" si="16"/>
        <v>70</v>
      </c>
      <c r="AU12" s="191">
        <f t="shared" si="17"/>
        <v>80</v>
      </c>
      <c r="AV12" s="191"/>
      <c r="AW12" s="191">
        <f t="shared" si="18"/>
        <v>100</v>
      </c>
      <c r="AX12" s="191">
        <f t="shared" si="19"/>
        <v>0</v>
      </c>
      <c r="AY12" s="191">
        <f t="shared" si="48"/>
        <v>121</v>
      </c>
      <c r="AZ12" s="191"/>
      <c r="BA12" s="187">
        <f t="shared" si="49"/>
        <v>0</v>
      </c>
      <c r="BB12" s="187"/>
      <c r="BC12" s="187">
        <f t="shared" si="20"/>
        <v>0</v>
      </c>
      <c r="BE12" s="191"/>
      <c r="BF12" s="191"/>
      <c r="BG12" s="191">
        <f t="shared" si="50"/>
        <v>411</v>
      </c>
      <c r="BH12" s="193"/>
      <c r="BI12" s="191" t="str">
        <f t="shared" si="51"/>
        <v/>
      </c>
      <c r="BJ12" s="191" t="str">
        <f t="shared" si="21"/>
        <v/>
      </c>
      <c r="BK12" s="191" t="str">
        <f t="shared" si="22"/>
        <v/>
      </c>
      <c r="BL12" s="191" t="str">
        <f t="shared" si="23"/>
        <v/>
      </c>
      <c r="BM12" s="191" t="str">
        <f t="shared" si="24"/>
        <v/>
      </c>
      <c r="BN12" s="191" t="str">
        <f t="shared" si="25"/>
        <v xml:space="preserve">*Jamb Species not stock </v>
      </c>
      <c r="BO12" s="191" t="str">
        <f t="shared" si="26"/>
        <v/>
      </c>
      <c r="BP12" s="191" t="str">
        <f t="shared" si="27"/>
        <v xml:space="preserve">*Casing Profile not stock </v>
      </c>
      <c r="BQ12" s="191" t="str">
        <f t="shared" si="28"/>
        <v xml:space="preserve">*Casing width not stock </v>
      </c>
      <c r="BR12" s="191" t="str">
        <f t="shared" si="29"/>
        <v/>
      </c>
      <c r="BS12" s="191" t="str">
        <f t="shared" si="30"/>
        <v xml:space="preserve">*Stop/Mull Profile not stock </v>
      </c>
      <c r="BT12" s="191" t="str">
        <f t="shared" si="31"/>
        <v/>
      </c>
      <c r="BU12" s="191" t="str">
        <f t="shared" si="32"/>
        <v>*Not a stock color</v>
      </c>
      <c r="BV12" s="191" t="str">
        <f t="shared" si="33"/>
        <v/>
      </c>
      <c r="BW12" s="191" t="str">
        <f t="shared" si="34"/>
        <v/>
      </c>
      <c r="BX12" s="191" t="str">
        <f t="shared" si="35"/>
        <v/>
      </c>
      <c r="BY12" s="191" t="str">
        <f t="shared" si="36"/>
        <v/>
      </c>
      <c r="BZ12" s="191" t="str">
        <f t="shared" si="37"/>
        <v/>
      </c>
      <c r="CA12" s="191" t="str">
        <f t="shared" si="38"/>
        <v/>
      </c>
      <c r="CC12" s="194" t="str">
        <f t="shared" si="39"/>
        <v>- Invalid Line -</v>
      </c>
      <c r="CF12" s="195"/>
      <c r="CH12" s="361">
        <f t="shared" si="40"/>
        <v>0</v>
      </c>
      <c r="CI12" s="361">
        <f t="shared" si="52"/>
        <v>0</v>
      </c>
      <c r="CJ12" s="361">
        <f t="shared" si="41"/>
        <v>0</v>
      </c>
      <c r="CK12" s="361">
        <f t="shared" si="53"/>
        <v>0</v>
      </c>
      <c r="CL12" s="361">
        <f t="shared" si="54"/>
        <v>0</v>
      </c>
      <c r="CM12" s="361">
        <f t="shared" si="55"/>
        <v>0</v>
      </c>
      <c r="CN12" s="361">
        <f t="shared" si="56"/>
        <v>0</v>
      </c>
      <c r="CO12" s="361">
        <f t="shared" si="42"/>
        <v>0</v>
      </c>
      <c r="CP12" s="361">
        <f t="shared" si="57"/>
        <v>0</v>
      </c>
      <c r="CQ12" s="361" t="str">
        <f t="shared" si="58"/>
        <v/>
      </c>
    </row>
    <row r="13" spans="1:97" s="186" customFormat="1" ht="35.1" customHeight="1" x14ac:dyDescent="0.2">
      <c r="A13" s="196">
        <v>5</v>
      </c>
      <c r="B13" s="398"/>
      <c r="C13" s="398"/>
      <c r="D13" s="399" t="s">
        <v>62</v>
      </c>
      <c r="E13" s="105"/>
      <c r="F13" s="105"/>
      <c r="G13" s="110"/>
      <c r="H13" s="111"/>
      <c r="I13" s="106"/>
      <c r="J13" s="108"/>
      <c r="K13" s="107"/>
      <c r="L13" s="310" t="str">
        <f t="shared" si="43"/>
        <v/>
      </c>
      <c r="M13" s="106" t="str">
        <f t="shared" si="44"/>
        <v/>
      </c>
      <c r="N13" s="104"/>
      <c r="O13" s="182" t="str">
        <f t="shared" si="3"/>
        <v>- Invalid Line -</v>
      </c>
      <c r="P13" s="154"/>
      <c r="Q13" s="417">
        <f t="shared" si="45"/>
        <v>0</v>
      </c>
      <c r="R13" s="364" t="e">
        <f>+#REF!</f>
        <v>#REF!</v>
      </c>
      <c r="S13" s="364" t="e">
        <f>+#REF!</f>
        <v>#REF!</v>
      </c>
      <c r="T13" s="36"/>
      <c r="U13" s="36"/>
      <c r="V13" s="36"/>
      <c r="W13" s="36"/>
      <c r="X13" s="183" t="e">
        <f t="shared" si="46"/>
        <v>#REF!</v>
      </c>
      <c r="Y13" s="154"/>
      <c r="Z13" s="362"/>
      <c r="AA13" s="358">
        <f t="shared" si="47"/>
        <v>0</v>
      </c>
      <c r="AB13" s="184"/>
      <c r="AC13" s="185"/>
      <c r="AH13" s="187" t="str">
        <f t="shared" si="6"/>
        <v/>
      </c>
      <c r="AI13" s="187" t="str">
        <f t="shared" si="7"/>
        <v/>
      </c>
      <c r="AK13" s="189"/>
      <c r="AL13" s="190">
        <f t="shared" si="8"/>
        <v>1</v>
      </c>
      <c r="AM13" s="191">
        <f t="shared" si="9"/>
        <v>0</v>
      </c>
      <c r="AN13" s="191">
        <f t="shared" si="10"/>
        <v>0</v>
      </c>
      <c r="AO13" s="190">
        <f t="shared" si="11"/>
        <v>0</v>
      </c>
      <c r="AP13" s="192">
        <f t="shared" si="12"/>
        <v>0</v>
      </c>
      <c r="AQ13" s="192">
        <f t="shared" si="13"/>
        <v>0</v>
      </c>
      <c r="AR13" s="191">
        <f t="shared" si="14"/>
        <v>40</v>
      </c>
      <c r="AS13" s="191">
        <f t="shared" si="15"/>
        <v>0</v>
      </c>
      <c r="AT13" s="191">
        <f t="shared" si="16"/>
        <v>70</v>
      </c>
      <c r="AU13" s="191">
        <f t="shared" si="17"/>
        <v>80</v>
      </c>
      <c r="AV13" s="191"/>
      <c r="AW13" s="191">
        <f t="shared" si="18"/>
        <v>100</v>
      </c>
      <c r="AX13" s="191">
        <f t="shared" si="19"/>
        <v>0</v>
      </c>
      <c r="AY13" s="191">
        <f t="shared" si="48"/>
        <v>121</v>
      </c>
      <c r="AZ13" s="191"/>
      <c r="BA13" s="187">
        <f t="shared" si="49"/>
        <v>0</v>
      </c>
      <c r="BB13" s="187"/>
      <c r="BC13" s="187">
        <f t="shared" si="20"/>
        <v>0</v>
      </c>
      <c r="BE13" s="191"/>
      <c r="BF13" s="191"/>
      <c r="BG13" s="191">
        <f t="shared" si="50"/>
        <v>411</v>
      </c>
      <c r="BH13" s="193"/>
      <c r="BI13" s="191" t="str">
        <f t="shared" si="51"/>
        <v/>
      </c>
      <c r="BJ13" s="191" t="str">
        <f t="shared" si="21"/>
        <v/>
      </c>
      <c r="BK13" s="191" t="str">
        <f t="shared" si="22"/>
        <v/>
      </c>
      <c r="BL13" s="191" t="str">
        <f t="shared" si="23"/>
        <v/>
      </c>
      <c r="BM13" s="191" t="str">
        <f t="shared" si="24"/>
        <v/>
      </c>
      <c r="BN13" s="191" t="str">
        <f t="shared" si="25"/>
        <v xml:space="preserve">*Jamb Species not stock </v>
      </c>
      <c r="BO13" s="191" t="str">
        <f t="shared" si="26"/>
        <v/>
      </c>
      <c r="BP13" s="191" t="str">
        <f t="shared" si="27"/>
        <v xml:space="preserve">*Casing Profile not stock </v>
      </c>
      <c r="BQ13" s="191" t="str">
        <f t="shared" si="28"/>
        <v xml:space="preserve">*Casing width not stock </v>
      </c>
      <c r="BR13" s="191" t="str">
        <f t="shared" si="29"/>
        <v/>
      </c>
      <c r="BS13" s="191" t="str">
        <f t="shared" si="30"/>
        <v xml:space="preserve">*Stop/Mull Profile not stock </v>
      </c>
      <c r="BT13" s="191" t="str">
        <f t="shared" si="31"/>
        <v/>
      </c>
      <c r="BU13" s="191" t="str">
        <f t="shared" si="32"/>
        <v>*Not a stock color</v>
      </c>
      <c r="BV13" s="191" t="str">
        <f t="shared" si="33"/>
        <v/>
      </c>
      <c r="BW13" s="191" t="str">
        <f t="shared" si="34"/>
        <v/>
      </c>
      <c r="BX13" s="191" t="str">
        <f t="shared" si="35"/>
        <v/>
      </c>
      <c r="BY13" s="191" t="str">
        <f t="shared" si="36"/>
        <v/>
      </c>
      <c r="BZ13" s="191" t="str">
        <f t="shared" si="37"/>
        <v/>
      </c>
      <c r="CA13" s="191" t="str">
        <f t="shared" si="38"/>
        <v/>
      </c>
      <c r="CC13" s="194" t="str">
        <f t="shared" si="39"/>
        <v>- Invalid Line -</v>
      </c>
      <c r="CF13" s="195"/>
      <c r="CH13" s="361">
        <f t="shared" si="40"/>
        <v>0</v>
      </c>
      <c r="CI13" s="361">
        <f t="shared" si="52"/>
        <v>0</v>
      </c>
      <c r="CJ13" s="361">
        <f t="shared" si="41"/>
        <v>0</v>
      </c>
      <c r="CK13" s="361">
        <f t="shared" si="53"/>
        <v>0</v>
      </c>
      <c r="CL13" s="361">
        <f t="shared" si="54"/>
        <v>0</v>
      </c>
      <c r="CM13" s="361">
        <f t="shared" si="55"/>
        <v>0</v>
      </c>
      <c r="CN13" s="361">
        <f t="shared" si="56"/>
        <v>0</v>
      </c>
      <c r="CO13" s="361">
        <f t="shared" si="42"/>
        <v>0</v>
      </c>
      <c r="CP13" s="361">
        <f t="shared" si="57"/>
        <v>0</v>
      </c>
      <c r="CQ13" s="361" t="str">
        <f t="shared" si="58"/>
        <v/>
      </c>
    </row>
    <row r="14" spans="1:97" s="186" customFormat="1" ht="35.1" customHeight="1" x14ac:dyDescent="0.2">
      <c r="A14" s="196">
        <v>6</v>
      </c>
      <c r="B14" s="398"/>
      <c r="C14" s="398"/>
      <c r="D14" s="399" t="s">
        <v>62</v>
      </c>
      <c r="E14" s="105"/>
      <c r="F14" s="105"/>
      <c r="G14" s="110"/>
      <c r="H14" s="111"/>
      <c r="I14" s="106"/>
      <c r="J14" s="108"/>
      <c r="K14" s="107"/>
      <c r="L14" s="310" t="str">
        <f t="shared" si="43"/>
        <v/>
      </c>
      <c r="M14" s="106" t="str">
        <f t="shared" si="44"/>
        <v/>
      </c>
      <c r="N14" s="104"/>
      <c r="O14" s="182" t="str">
        <f t="shared" si="3"/>
        <v>- Invalid Line -</v>
      </c>
      <c r="P14" s="154"/>
      <c r="Q14" s="417">
        <f t="shared" si="45"/>
        <v>0</v>
      </c>
      <c r="R14" s="364" t="e">
        <f>+#REF!</f>
        <v>#REF!</v>
      </c>
      <c r="S14" s="364" t="e">
        <f>+#REF!</f>
        <v>#REF!</v>
      </c>
      <c r="T14" s="36"/>
      <c r="U14" s="36"/>
      <c r="V14" s="36"/>
      <c r="W14" s="36"/>
      <c r="X14" s="183" t="e">
        <f t="shared" si="46"/>
        <v>#REF!</v>
      </c>
      <c r="Y14" s="154"/>
      <c r="Z14" s="362"/>
      <c r="AA14" s="358">
        <f t="shared" si="47"/>
        <v>0</v>
      </c>
      <c r="AB14" s="184"/>
      <c r="AC14" s="185"/>
      <c r="AH14" s="187" t="str">
        <f t="shared" si="6"/>
        <v/>
      </c>
      <c r="AI14" s="187" t="str">
        <f t="shared" si="7"/>
        <v/>
      </c>
      <c r="AK14" s="189"/>
      <c r="AL14" s="190">
        <f t="shared" si="8"/>
        <v>1</v>
      </c>
      <c r="AM14" s="191">
        <f t="shared" si="9"/>
        <v>0</v>
      </c>
      <c r="AN14" s="191">
        <f t="shared" si="10"/>
        <v>0</v>
      </c>
      <c r="AO14" s="190">
        <f t="shared" si="11"/>
        <v>0</v>
      </c>
      <c r="AP14" s="192">
        <f t="shared" si="12"/>
        <v>0</v>
      </c>
      <c r="AQ14" s="192">
        <f t="shared" si="13"/>
        <v>0</v>
      </c>
      <c r="AR14" s="191">
        <f t="shared" si="14"/>
        <v>40</v>
      </c>
      <c r="AS14" s="191">
        <f t="shared" si="15"/>
        <v>0</v>
      </c>
      <c r="AT14" s="191">
        <f t="shared" si="16"/>
        <v>70</v>
      </c>
      <c r="AU14" s="191">
        <f t="shared" si="17"/>
        <v>80</v>
      </c>
      <c r="AV14" s="191"/>
      <c r="AW14" s="191">
        <f t="shared" si="18"/>
        <v>100</v>
      </c>
      <c r="AX14" s="191">
        <f t="shared" si="19"/>
        <v>0</v>
      </c>
      <c r="AY14" s="191">
        <f t="shared" si="48"/>
        <v>121</v>
      </c>
      <c r="AZ14" s="191"/>
      <c r="BA14" s="187">
        <f t="shared" si="49"/>
        <v>0</v>
      </c>
      <c r="BB14" s="187"/>
      <c r="BC14" s="187">
        <f t="shared" si="20"/>
        <v>0</v>
      </c>
      <c r="BE14" s="191"/>
      <c r="BF14" s="191"/>
      <c r="BG14" s="191">
        <f t="shared" si="50"/>
        <v>411</v>
      </c>
      <c r="BH14" s="193"/>
      <c r="BI14" s="191" t="str">
        <f t="shared" si="51"/>
        <v/>
      </c>
      <c r="BJ14" s="191" t="str">
        <f t="shared" si="21"/>
        <v/>
      </c>
      <c r="BK14" s="191" t="str">
        <f t="shared" si="22"/>
        <v/>
      </c>
      <c r="BL14" s="191" t="str">
        <f t="shared" si="23"/>
        <v/>
      </c>
      <c r="BM14" s="191" t="str">
        <f t="shared" si="24"/>
        <v/>
      </c>
      <c r="BN14" s="191" t="str">
        <f t="shared" si="25"/>
        <v xml:space="preserve">*Jamb Species not stock </v>
      </c>
      <c r="BO14" s="191" t="str">
        <f t="shared" si="26"/>
        <v/>
      </c>
      <c r="BP14" s="191" t="str">
        <f t="shared" si="27"/>
        <v xml:space="preserve">*Casing Profile not stock </v>
      </c>
      <c r="BQ14" s="191" t="str">
        <f t="shared" si="28"/>
        <v xml:space="preserve">*Casing width not stock </v>
      </c>
      <c r="BR14" s="191" t="str">
        <f t="shared" si="29"/>
        <v/>
      </c>
      <c r="BS14" s="191" t="str">
        <f t="shared" si="30"/>
        <v xml:space="preserve">*Stop/Mull Profile not stock </v>
      </c>
      <c r="BT14" s="191" t="str">
        <f t="shared" si="31"/>
        <v/>
      </c>
      <c r="BU14" s="191" t="str">
        <f t="shared" si="32"/>
        <v>*Not a stock color</v>
      </c>
      <c r="BV14" s="191" t="str">
        <f t="shared" si="33"/>
        <v/>
      </c>
      <c r="BW14" s="191" t="str">
        <f t="shared" si="34"/>
        <v/>
      </c>
      <c r="BX14" s="191" t="str">
        <f t="shared" si="35"/>
        <v/>
      </c>
      <c r="BY14" s="191" t="str">
        <f t="shared" si="36"/>
        <v/>
      </c>
      <c r="BZ14" s="191" t="str">
        <f t="shared" si="37"/>
        <v/>
      </c>
      <c r="CA14" s="191" t="str">
        <f t="shared" si="38"/>
        <v/>
      </c>
      <c r="CC14" s="194" t="str">
        <f t="shared" si="39"/>
        <v>- Invalid Line -</v>
      </c>
      <c r="CF14" s="195"/>
      <c r="CH14" s="361">
        <f t="shared" si="40"/>
        <v>0</v>
      </c>
      <c r="CI14" s="361">
        <f t="shared" si="52"/>
        <v>0</v>
      </c>
      <c r="CJ14" s="361">
        <f t="shared" si="41"/>
        <v>0</v>
      </c>
      <c r="CK14" s="361">
        <f t="shared" si="53"/>
        <v>0</v>
      </c>
      <c r="CL14" s="361">
        <f t="shared" si="54"/>
        <v>0</v>
      </c>
      <c r="CM14" s="361">
        <f t="shared" si="55"/>
        <v>0</v>
      </c>
      <c r="CN14" s="361">
        <f t="shared" si="56"/>
        <v>0</v>
      </c>
      <c r="CO14" s="361">
        <f t="shared" si="42"/>
        <v>0</v>
      </c>
      <c r="CP14" s="361">
        <f t="shared" si="57"/>
        <v>0</v>
      </c>
      <c r="CQ14" s="361" t="str">
        <f t="shared" si="58"/>
        <v/>
      </c>
    </row>
    <row r="15" spans="1:97" s="186" customFormat="1" ht="35.1" customHeight="1" x14ac:dyDescent="0.2">
      <c r="A15" s="196">
        <v>7</v>
      </c>
      <c r="B15" s="398"/>
      <c r="C15" s="398"/>
      <c r="D15" s="399" t="s">
        <v>62</v>
      </c>
      <c r="E15" s="105"/>
      <c r="F15" s="105"/>
      <c r="G15" s="110"/>
      <c r="H15" s="111"/>
      <c r="I15" s="106"/>
      <c r="J15" s="108"/>
      <c r="K15" s="107"/>
      <c r="L15" s="310" t="str">
        <f t="shared" si="43"/>
        <v/>
      </c>
      <c r="M15" s="106" t="str">
        <f t="shared" si="44"/>
        <v/>
      </c>
      <c r="N15" s="104"/>
      <c r="O15" s="182" t="str">
        <f t="shared" si="3"/>
        <v>- Invalid Line -</v>
      </c>
      <c r="P15" s="154"/>
      <c r="Q15" s="417">
        <f t="shared" si="45"/>
        <v>0</v>
      </c>
      <c r="R15" s="364" t="e">
        <f>+#REF!</f>
        <v>#REF!</v>
      </c>
      <c r="S15" s="364" t="e">
        <f>+#REF!</f>
        <v>#REF!</v>
      </c>
      <c r="T15" s="36"/>
      <c r="U15" s="36"/>
      <c r="V15" s="36"/>
      <c r="W15" s="36"/>
      <c r="X15" s="183" t="e">
        <f t="shared" si="46"/>
        <v>#REF!</v>
      </c>
      <c r="Y15" s="154"/>
      <c r="Z15" s="362"/>
      <c r="AA15" s="358">
        <f t="shared" si="47"/>
        <v>0</v>
      </c>
      <c r="AB15" s="184"/>
      <c r="AC15" s="185"/>
      <c r="AH15" s="187" t="str">
        <f t="shared" si="6"/>
        <v/>
      </c>
      <c r="AI15" s="187" t="str">
        <f t="shared" si="7"/>
        <v/>
      </c>
      <c r="AK15" s="189"/>
      <c r="AL15" s="190">
        <f t="shared" si="8"/>
        <v>1</v>
      </c>
      <c r="AM15" s="191">
        <f t="shared" si="9"/>
        <v>0</v>
      </c>
      <c r="AN15" s="191">
        <f t="shared" si="10"/>
        <v>0</v>
      </c>
      <c r="AO15" s="190">
        <f t="shared" si="11"/>
        <v>0</v>
      </c>
      <c r="AP15" s="192">
        <f t="shared" si="12"/>
        <v>0</v>
      </c>
      <c r="AQ15" s="192">
        <f t="shared" si="13"/>
        <v>0</v>
      </c>
      <c r="AR15" s="191">
        <f t="shared" si="14"/>
        <v>40</v>
      </c>
      <c r="AS15" s="191">
        <f t="shared" si="15"/>
        <v>0</v>
      </c>
      <c r="AT15" s="191">
        <f t="shared" si="16"/>
        <v>70</v>
      </c>
      <c r="AU15" s="191">
        <f t="shared" si="17"/>
        <v>80</v>
      </c>
      <c r="AV15" s="191"/>
      <c r="AW15" s="191">
        <f t="shared" si="18"/>
        <v>100</v>
      </c>
      <c r="AX15" s="191">
        <f t="shared" si="19"/>
        <v>0</v>
      </c>
      <c r="AY15" s="191">
        <f t="shared" si="48"/>
        <v>121</v>
      </c>
      <c r="AZ15" s="191"/>
      <c r="BA15" s="187">
        <f t="shared" si="49"/>
        <v>0</v>
      </c>
      <c r="BB15" s="187"/>
      <c r="BC15" s="187">
        <f t="shared" si="20"/>
        <v>0</v>
      </c>
      <c r="BE15" s="191"/>
      <c r="BF15" s="191"/>
      <c r="BG15" s="191">
        <f t="shared" si="50"/>
        <v>411</v>
      </c>
      <c r="BH15" s="193"/>
      <c r="BI15" s="191" t="str">
        <f t="shared" si="51"/>
        <v/>
      </c>
      <c r="BJ15" s="191" t="str">
        <f t="shared" si="21"/>
        <v/>
      </c>
      <c r="BK15" s="191" t="str">
        <f t="shared" si="22"/>
        <v/>
      </c>
      <c r="BL15" s="191" t="str">
        <f t="shared" si="23"/>
        <v/>
      </c>
      <c r="BM15" s="191" t="str">
        <f t="shared" si="24"/>
        <v/>
      </c>
      <c r="BN15" s="191" t="str">
        <f t="shared" si="25"/>
        <v xml:space="preserve">*Jamb Species not stock </v>
      </c>
      <c r="BO15" s="191" t="str">
        <f t="shared" si="26"/>
        <v/>
      </c>
      <c r="BP15" s="191" t="str">
        <f t="shared" si="27"/>
        <v xml:space="preserve">*Casing Profile not stock </v>
      </c>
      <c r="BQ15" s="191" t="str">
        <f t="shared" si="28"/>
        <v xml:space="preserve">*Casing width not stock </v>
      </c>
      <c r="BR15" s="191" t="str">
        <f t="shared" si="29"/>
        <v/>
      </c>
      <c r="BS15" s="191" t="str">
        <f t="shared" si="30"/>
        <v xml:space="preserve">*Stop/Mull Profile not stock </v>
      </c>
      <c r="BT15" s="191" t="str">
        <f t="shared" si="31"/>
        <v/>
      </c>
      <c r="BU15" s="191" t="str">
        <f t="shared" si="32"/>
        <v>*Not a stock color</v>
      </c>
      <c r="BV15" s="191" t="str">
        <f t="shared" si="33"/>
        <v/>
      </c>
      <c r="BW15" s="191" t="str">
        <f t="shared" si="34"/>
        <v/>
      </c>
      <c r="BX15" s="191" t="str">
        <f t="shared" si="35"/>
        <v/>
      </c>
      <c r="BY15" s="191" t="str">
        <f t="shared" si="36"/>
        <v/>
      </c>
      <c r="BZ15" s="191" t="str">
        <f t="shared" si="37"/>
        <v/>
      </c>
      <c r="CA15" s="191" t="str">
        <f t="shared" si="38"/>
        <v/>
      </c>
      <c r="CC15" s="194" t="str">
        <f t="shared" si="39"/>
        <v>- Invalid Line -</v>
      </c>
      <c r="CF15" s="195"/>
      <c r="CH15" s="361">
        <f t="shared" si="40"/>
        <v>0</v>
      </c>
      <c r="CI15" s="361">
        <f t="shared" si="52"/>
        <v>0</v>
      </c>
      <c r="CJ15" s="361">
        <f t="shared" si="41"/>
        <v>0</v>
      </c>
      <c r="CK15" s="361">
        <f t="shared" si="53"/>
        <v>0</v>
      </c>
      <c r="CL15" s="361">
        <f t="shared" si="54"/>
        <v>0</v>
      </c>
      <c r="CM15" s="361">
        <f t="shared" si="55"/>
        <v>0</v>
      </c>
      <c r="CN15" s="361">
        <f t="shared" si="56"/>
        <v>0</v>
      </c>
      <c r="CO15" s="361">
        <f t="shared" si="42"/>
        <v>0</v>
      </c>
      <c r="CP15" s="361">
        <f t="shared" si="57"/>
        <v>0</v>
      </c>
      <c r="CQ15" s="361" t="str">
        <f t="shared" si="58"/>
        <v/>
      </c>
    </row>
    <row r="16" spans="1:97" s="186" customFormat="1" ht="35.1" customHeight="1" x14ac:dyDescent="0.2">
      <c r="A16" s="196">
        <v>8</v>
      </c>
      <c r="B16" s="398"/>
      <c r="C16" s="398"/>
      <c r="D16" s="399" t="s">
        <v>62</v>
      </c>
      <c r="E16" s="105"/>
      <c r="F16" s="105"/>
      <c r="G16" s="110"/>
      <c r="H16" s="111"/>
      <c r="I16" s="106"/>
      <c r="J16" s="108"/>
      <c r="K16" s="107"/>
      <c r="L16" s="310" t="str">
        <f t="shared" si="43"/>
        <v/>
      </c>
      <c r="M16" s="106" t="str">
        <f>IF(M15="","",+M15)</f>
        <v/>
      </c>
      <c r="N16" s="104"/>
      <c r="O16" s="182" t="str">
        <f t="shared" si="3"/>
        <v>- Invalid Line -</v>
      </c>
      <c r="P16" s="154"/>
      <c r="Q16" s="417">
        <f t="shared" si="45"/>
        <v>0</v>
      </c>
      <c r="R16" s="364" t="e">
        <f>+#REF!</f>
        <v>#REF!</v>
      </c>
      <c r="S16" s="364" t="e">
        <f>+#REF!</f>
        <v>#REF!</v>
      </c>
      <c r="T16" s="36"/>
      <c r="U16" s="36"/>
      <c r="V16" s="36"/>
      <c r="W16" s="36"/>
      <c r="X16" s="183" t="e">
        <f t="shared" si="46"/>
        <v>#REF!</v>
      </c>
      <c r="Y16" s="154"/>
      <c r="Z16" s="362"/>
      <c r="AA16" s="358">
        <f t="shared" si="47"/>
        <v>0</v>
      </c>
      <c r="AB16" s="184"/>
      <c r="AC16" s="185"/>
      <c r="AH16" s="187" t="str">
        <f t="shared" si="6"/>
        <v/>
      </c>
      <c r="AI16" s="187" t="str">
        <f t="shared" si="7"/>
        <v/>
      </c>
      <c r="AK16" s="189"/>
      <c r="AL16" s="190">
        <f t="shared" si="8"/>
        <v>1</v>
      </c>
      <c r="AM16" s="191">
        <f t="shared" si="9"/>
        <v>0</v>
      </c>
      <c r="AN16" s="191">
        <f t="shared" si="10"/>
        <v>0</v>
      </c>
      <c r="AO16" s="190">
        <f t="shared" si="11"/>
        <v>0</v>
      </c>
      <c r="AP16" s="192">
        <f t="shared" si="12"/>
        <v>0</v>
      </c>
      <c r="AQ16" s="192">
        <f t="shared" si="13"/>
        <v>0</v>
      </c>
      <c r="AR16" s="191">
        <f t="shared" si="14"/>
        <v>40</v>
      </c>
      <c r="AS16" s="191">
        <f t="shared" si="15"/>
        <v>0</v>
      </c>
      <c r="AT16" s="191">
        <f t="shared" si="16"/>
        <v>70</v>
      </c>
      <c r="AU16" s="191">
        <f t="shared" si="17"/>
        <v>80</v>
      </c>
      <c r="AV16" s="191"/>
      <c r="AW16" s="191">
        <f t="shared" si="18"/>
        <v>100</v>
      </c>
      <c r="AX16" s="191">
        <f t="shared" si="19"/>
        <v>0</v>
      </c>
      <c r="AY16" s="191">
        <f t="shared" si="48"/>
        <v>121</v>
      </c>
      <c r="AZ16" s="191"/>
      <c r="BA16" s="187">
        <f t="shared" si="49"/>
        <v>0</v>
      </c>
      <c r="BB16" s="187"/>
      <c r="BC16" s="187">
        <f t="shared" si="20"/>
        <v>0</v>
      </c>
      <c r="BE16" s="191"/>
      <c r="BF16" s="191"/>
      <c r="BG16" s="191">
        <f t="shared" si="50"/>
        <v>411</v>
      </c>
      <c r="BH16" s="193"/>
      <c r="BI16" s="191" t="str">
        <f t="shared" si="51"/>
        <v/>
      </c>
      <c r="BJ16" s="191" t="str">
        <f t="shared" si="21"/>
        <v/>
      </c>
      <c r="BK16" s="191" t="str">
        <f t="shared" si="22"/>
        <v/>
      </c>
      <c r="BL16" s="191" t="str">
        <f t="shared" si="23"/>
        <v/>
      </c>
      <c r="BM16" s="191" t="str">
        <f t="shared" si="24"/>
        <v/>
      </c>
      <c r="BN16" s="191" t="str">
        <f t="shared" si="25"/>
        <v xml:space="preserve">*Jamb Species not stock </v>
      </c>
      <c r="BO16" s="191" t="str">
        <f t="shared" si="26"/>
        <v/>
      </c>
      <c r="BP16" s="191" t="str">
        <f t="shared" si="27"/>
        <v xml:space="preserve">*Casing Profile not stock </v>
      </c>
      <c r="BQ16" s="191" t="str">
        <f t="shared" si="28"/>
        <v xml:space="preserve">*Casing width not stock </v>
      </c>
      <c r="BR16" s="191" t="str">
        <f t="shared" si="29"/>
        <v/>
      </c>
      <c r="BS16" s="191" t="str">
        <f t="shared" si="30"/>
        <v xml:space="preserve">*Stop/Mull Profile not stock </v>
      </c>
      <c r="BT16" s="191" t="str">
        <f t="shared" si="31"/>
        <v/>
      </c>
      <c r="BU16" s="191" t="str">
        <f t="shared" si="32"/>
        <v>*Not a stock color</v>
      </c>
      <c r="BV16" s="191" t="str">
        <f t="shared" si="33"/>
        <v/>
      </c>
      <c r="BW16" s="191" t="str">
        <f t="shared" si="34"/>
        <v/>
      </c>
      <c r="BX16" s="191" t="str">
        <f t="shared" si="35"/>
        <v/>
      </c>
      <c r="BY16" s="191" t="str">
        <f t="shared" si="36"/>
        <v/>
      </c>
      <c r="BZ16" s="191" t="str">
        <f t="shared" si="37"/>
        <v/>
      </c>
      <c r="CA16" s="191" t="str">
        <f t="shared" si="38"/>
        <v/>
      </c>
      <c r="CC16" s="194" t="str">
        <f t="shared" si="39"/>
        <v>- Invalid Line -</v>
      </c>
      <c r="CF16" s="195"/>
      <c r="CH16" s="361">
        <f t="shared" si="40"/>
        <v>0</v>
      </c>
      <c r="CI16" s="361">
        <f t="shared" si="52"/>
        <v>0</v>
      </c>
      <c r="CJ16" s="361">
        <f t="shared" si="41"/>
        <v>0</v>
      </c>
      <c r="CK16" s="361">
        <f t="shared" si="53"/>
        <v>0</v>
      </c>
      <c r="CL16" s="361">
        <f t="shared" si="54"/>
        <v>0</v>
      </c>
      <c r="CM16" s="361">
        <f t="shared" si="55"/>
        <v>0</v>
      </c>
      <c r="CN16" s="361">
        <f t="shared" si="56"/>
        <v>0</v>
      </c>
      <c r="CO16" s="361">
        <f t="shared" si="42"/>
        <v>0</v>
      </c>
      <c r="CP16" s="361">
        <f t="shared" si="57"/>
        <v>0</v>
      </c>
      <c r="CQ16" s="361" t="str">
        <f t="shared" si="58"/>
        <v/>
      </c>
    </row>
    <row r="17" spans="1:95" s="186" customFormat="1" ht="35.1" customHeight="1" x14ac:dyDescent="0.2">
      <c r="A17" s="196">
        <v>9</v>
      </c>
      <c r="B17" s="398"/>
      <c r="C17" s="398"/>
      <c r="D17" s="399" t="s">
        <v>62</v>
      </c>
      <c r="E17" s="105"/>
      <c r="F17" s="105"/>
      <c r="G17" s="110"/>
      <c r="H17" s="111"/>
      <c r="I17" s="106"/>
      <c r="J17" s="108"/>
      <c r="K17" s="107"/>
      <c r="L17" s="310" t="str">
        <f t="shared" si="43"/>
        <v/>
      </c>
      <c r="M17" s="106" t="str">
        <f>IF(M16="","",+M16)</f>
        <v/>
      </c>
      <c r="N17" s="104"/>
      <c r="O17" s="182" t="str">
        <f t="shared" si="3"/>
        <v>- Invalid Line -</v>
      </c>
      <c r="P17" s="154"/>
      <c r="Q17" s="417">
        <f t="shared" si="45"/>
        <v>0</v>
      </c>
      <c r="R17" s="364" t="e">
        <f>+#REF!</f>
        <v>#REF!</v>
      </c>
      <c r="S17" s="364" t="e">
        <f>+#REF!</f>
        <v>#REF!</v>
      </c>
      <c r="T17" s="36"/>
      <c r="U17" s="36"/>
      <c r="V17" s="36"/>
      <c r="W17" s="36"/>
      <c r="X17" s="183" t="e">
        <f t="shared" si="46"/>
        <v>#REF!</v>
      </c>
      <c r="Y17" s="154"/>
      <c r="Z17" s="362"/>
      <c r="AA17" s="358">
        <f t="shared" si="47"/>
        <v>0</v>
      </c>
      <c r="AB17" s="184"/>
      <c r="AC17" s="185"/>
      <c r="AH17" s="187" t="str">
        <f t="shared" si="6"/>
        <v/>
      </c>
      <c r="AI17" s="187" t="str">
        <f t="shared" si="7"/>
        <v/>
      </c>
      <c r="AK17" s="189"/>
      <c r="AL17" s="190">
        <f t="shared" si="8"/>
        <v>1</v>
      </c>
      <c r="AM17" s="191">
        <f t="shared" si="9"/>
        <v>0</v>
      </c>
      <c r="AN17" s="191">
        <f t="shared" si="10"/>
        <v>0</v>
      </c>
      <c r="AO17" s="190">
        <f t="shared" si="11"/>
        <v>0</v>
      </c>
      <c r="AP17" s="192">
        <f t="shared" si="12"/>
        <v>0</v>
      </c>
      <c r="AQ17" s="192">
        <f t="shared" si="13"/>
        <v>0</v>
      </c>
      <c r="AR17" s="191">
        <f t="shared" si="14"/>
        <v>40</v>
      </c>
      <c r="AS17" s="191">
        <f t="shared" si="15"/>
        <v>0</v>
      </c>
      <c r="AT17" s="191">
        <f t="shared" si="16"/>
        <v>70</v>
      </c>
      <c r="AU17" s="191">
        <f t="shared" si="17"/>
        <v>80</v>
      </c>
      <c r="AV17" s="191"/>
      <c r="AW17" s="191">
        <f t="shared" si="18"/>
        <v>100</v>
      </c>
      <c r="AX17" s="191">
        <f t="shared" si="19"/>
        <v>0</v>
      </c>
      <c r="AY17" s="191">
        <f t="shared" si="48"/>
        <v>121</v>
      </c>
      <c r="AZ17" s="191"/>
      <c r="BA17" s="187">
        <f t="shared" si="49"/>
        <v>0</v>
      </c>
      <c r="BB17" s="187"/>
      <c r="BC17" s="187">
        <f t="shared" si="20"/>
        <v>0</v>
      </c>
      <c r="BE17" s="191"/>
      <c r="BF17" s="191"/>
      <c r="BG17" s="191">
        <f t="shared" si="50"/>
        <v>411</v>
      </c>
      <c r="BH17" s="193"/>
      <c r="BI17" s="191" t="str">
        <f t="shared" si="51"/>
        <v/>
      </c>
      <c r="BJ17" s="191" t="str">
        <f t="shared" si="21"/>
        <v/>
      </c>
      <c r="BK17" s="191" t="str">
        <f t="shared" si="22"/>
        <v/>
      </c>
      <c r="BL17" s="191" t="str">
        <f t="shared" si="23"/>
        <v/>
      </c>
      <c r="BM17" s="191" t="str">
        <f t="shared" si="24"/>
        <v/>
      </c>
      <c r="BN17" s="191" t="str">
        <f t="shared" si="25"/>
        <v xml:space="preserve">*Jamb Species not stock </v>
      </c>
      <c r="BO17" s="191" t="str">
        <f t="shared" si="26"/>
        <v/>
      </c>
      <c r="BP17" s="191" t="str">
        <f t="shared" si="27"/>
        <v xml:space="preserve">*Casing Profile not stock </v>
      </c>
      <c r="BQ17" s="191" t="str">
        <f t="shared" si="28"/>
        <v xml:space="preserve">*Casing width not stock </v>
      </c>
      <c r="BR17" s="191" t="str">
        <f t="shared" si="29"/>
        <v/>
      </c>
      <c r="BS17" s="191" t="str">
        <f t="shared" si="30"/>
        <v xml:space="preserve">*Stop/Mull Profile not stock </v>
      </c>
      <c r="BT17" s="191" t="str">
        <f t="shared" si="31"/>
        <v/>
      </c>
      <c r="BU17" s="191" t="str">
        <f t="shared" si="32"/>
        <v>*Not a stock color</v>
      </c>
      <c r="BV17" s="191" t="str">
        <f t="shared" si="33"/>
        <v/>
      </c>
      <c r="BW17" s="191" t="str">
        <f t="shared" si="34"/>
        <v/>
      </c>
      <c r="BX17" s="191" t="str">
        <f t="shared" si="35"/>
        <v/>
      </c>
      <c r="BY17" s="191" t="str">
        <f t="shared" si="36"/>
        <v/>
      </c>
      <c r="BZ17" s="191" t="str">
        <f t="shared" si="37"/>
        <v/>
      </c>
      <c r="CA17" s="191" t="str">
        <f t="shared" si="38"/>
        <v/>
      </c>
      <c r="CC17" s="194" t="str">
        <f t="shared" si="39"/>
        <v>- Invalid Line -</v>
      </c>
      <c r="CF17" s="195"/>
      <c r="CH17" s="361">
        <f t="shared" si="40"/>
        <v>0</v>
      </c>
      <c r="CI17" s="361">
        <f t="shared" si="52"/>
        <v>0</v>
      </c>
      <c r="CJ17" s="361">
        <f t="shared" si="41"/>
        <v>0</v>
      </c>
      <c r="CK17" s="361">
        <f t="shared" si="53"/>
        <v>0</v>
      </c>
      <c r="CL17" s="361">
        <f t="shared" si="54"/>
        <v>0</v>
      </c>
      <c r="CM17" s="361">
        <f t="shared" si="55"/>
        <v>0</v>
      </c>
      <c r="CN17" s="361">
        <f t="shared" si="56"/>
        <v>0</v>
      </c>
      <c r="CO17" s="361">
        <f t="shared" si="42"/>
        <v>0</v>
      </c>
      <c r="CP17" s="361">
        <f t="shared" si="57"/>
        <v>0</v>
      </c>
      <c r="CQ17" s="361" t="str">
        <f t="shared" si="58"/>
        <v/>
      </c>
    </row>
    <row r="18" spans="1:95" s="186" customFormat="1" ht="35.1" customHeight="1" x14ac:dyDescent="0.2">
      <c r="A18" s="196">
        <v>10</v>
      </c>
      <c r="B18" s="398"/>
      <c r="C18" s="398"/>
      <c r="D18" s="399" t="s">
        <v>62</v>
      </c>
      <c r="E18" s="105"/>
      <c r="F18" s="105"/>
      <c r="G18" s="110"/>
      <c r="H18" s="111"/>
      <c r="I18" s="106"/>
      <c r="J18" s="108"/>
      <c r="K18" s="107"/>
      <c r="L18" s="310" t="str">
        <f t="shared" si="43"/>
        <v/>
      </c>
      <c r="M18" s="106" t="str">
        <f>IF(M17="","",+M17)</f>
        <v/>
      </c>
      <c r="N18" s="104"/>
      <c r="O18" s="182" t="str">
        <f t="shared" si="3"/>
        <v>- Invalid Line -</v>
      </c>
      <c r="P18" s="154"/>
      <c r="Q18" s="417">
        <f t="shared" si="45"/>
        <v>0</v>
      </c>
      <c r="R18" s="364" t="e">
        <f>+#REF!</f>
        <v>#REF!</v>
      </c>
      <c r="S18" s="364" t="e">
        <f>+#REF!</f>
        <v>#REF!</v>
      </c>
      <c r="T18" s="36"/>
      <c r="U18" s="36"/>
      <c r="V18" s="36"/>
      <c r="W18" s="36"/>
      <c r="X18" s="183" t="e">
        <f t="shared" si="46"/>
        <v>#REF!</v>
      </c>
      <c r="Y18" s="154"/>
      <c r="Z18" s="362"/>
      <c r="AA18" s="358">
        <f t="shared" si="47"/>
        <v>0</v>
      </c>
      <c r="AB18" s="184"/>
      <c r="AC18" s="185"/>
      <c r="AH18" s="187" t="str">
        <f t="shared" si="6"/>
        <v/>
      </c>
      <c r="AI18" s="187" t="str">
        <f t="shared" si="7"/>
        <v/>
      </c>
      <c r="AK18" s="189"/>
      <c r="AL18" s="190">
        <f t="shared" si="8"/>
        <v>1</v>
      </c>
      <c r="AM18" s="191">
        <f t="shared" si="9"/>
        <v>0</v>
      </c>
      <c r="AN18" s="191">
        <f t="shared" si="10"/>
        <v>0</v>
      </c>
      <c r="AO18" s="190">
        <f t="shared" si="11"/>
        <v>0</v>
      </c>
      <c r="AP18" s="192">
        <f t="shared" si="12"/>
        <v>0</v>
      </c>
      <c r="AQ18" s="192">
        <f t="shared" si="13"/>
        <v>0</v>
      </c>
      <c r="AR18" s="191">
        <f t="shared" si="14"/>
        <v>40</v>
      </c>
      <c r="AS18" s="191">
        <f t="shared" si="15"/>
        <v>0</v>
      </c>
      <c r="AT18" s="191">
        <f t="shared" si="16"/>
        <v>70</v>
      </c>
      <c r="AU18" s="191">
        <f t="shared" si="17"/>
        <v>80</v>
      </c>
      <c r="AV18" s="191"/>
      <c r="AW18" s="191">
        <f t="shared" si="18"/>
        <v>100</v>
      </c>
      <c r="AX18" s="191">
        <f t="shared" si="19"/>
        <v>0</v>
      </c>
      <c r="AY18" s="191">
        <f t="shared" si="48"/>
        <v>121</v>
      </c>
      <c r="AZ18" s="191"/>
      <c r="BA18" s="187">
        <f t="shared" si="49"/>
        <v>0</v>
      </c>
      <c r="BB18" s="187"/>
      <c r="BC18" s="187">
        <f t="shared" si="20"/>
        <v>0</v>
      </c>
      <c r="BE18" s="191"/>
      <c r="BF18" s="191"/>
      <c r="BG18" s="191">
        <f t="shared" si="50"/>
        <v>411</v>
      </c>
      <c r="BH18" s="193"/>
      <c r="BI18" s="191" t="str">
        <f t="shared" si="51"/>
        <v/>
      </c>
      <c r="BJ18" s="191" t="str">
        <f t="shared" si="21"/>
        <v/>
      </c>
      <c r="BK18" s="191" t="str">
        <f t="shared" si="22"/>
        <v/>
      </c>
      <c r="BL18" s="191" t="str">
        <f t="shared" si="23"/>
        <v/>
      </c>
      <c r="BM18" s="191" t="str">
        <f t="shared" si="24"/>
        <v/>
      </c>
      <c r="BN18" s="191" t="str">
        <f t="shared" si="25"/>
        <v xml:space="preserve">*Jamb Species not stock </v>
      </c>
      <c r="BO18" s="191" t="str">
        <f t="shared" si="26"/>
        <v/>
      </c>
      <c r="BP18" s="191" t="str">
        <f t="shared" si="27"/>
        <v xml:space="preserve">*Casing Profile not stock </v>
      </c>
      <c r="BQ18" s="191" t="str">
        <f t="shared" si="28"/>
        <v xml:space="preserve">*Casing width not stock </v>
      </c>
      <c r="BR18" s="191" t="str">
        <f t="shared" si="29"/>
        <v/>
      </c>
      <c r="BS18" s="191" t="str">
        <f t="shared" si="30"/>
        <v xml:space="preserve">*Stop/Mull Profile not stock </v>
      </c>
      <c r="BT18" s="191" t="str">
        <f t="shared" si="31"/>
        <v/>
      </c>
      <c r="BU18" s="191" t="str">
        <f t="shared" si="32"/>
        <v>*Not a stock color</v>
      </c>
      <c r="BV18" s="191" t="str">
        <f t="shared" si="33"/>
        <v/>
      </c>
      <c r="BW18" s="191" t="str">
        <f t="shared" si="34"/>
        <v/>
      </c>
      <c r="BX18" s="191" t="str">
        <f t="shared" si="35"/>
        <v/>
      </c>
      <c r="BY18" s="191" t="str">
        <f t="shared" si="36"/>
        <v/>
      </c>
      <c r="BZ18" s="191" t="str">
        <f t="shared" si="37"/>
        <v/>
      </c>
      <c r="CA18" s="191" t="str">
        <f t="shared" si="38"/>
        <v/>
      </c>
      <c r="CC18" s="194" t="str">
        <f t="shared" si="39"/>
        <v>- Invalid Line -</v>
      </c>
      <c r="CF18" s="195"/>
      <c r="CH18" s="361">
        <f t="shared" si="40"/>
        <v>0</v>
      </c>
      <c r="CI18" s="361">
        <f t="shared" si="52"/>
        <v>0</v>
      </c>
      <c r="CJ18" s="361">
        <f t="shared" si="41"/>
        <v>0</v>
      </c>
      <c r="CK18" s="361">
        <f t="shared" si="53"/>
        <v>0</v>
      </c>
      <c r="CL18" s="361">
        <f t="shared" si="54"/>
        <v>0</v>
      </c>
      <c r="CM18" s="361">
        <f t="shared" si="55"/>
        <v>0</v>
      </c>
      <c r="CN18" s="361">
        <f t="shared" si="56"/>
        <v>0</v>
      </c>
      <c r="CO18" s="361">
        <f t="shared" si="42"/>
        <v>0</v>
      </c>
      <c r="CP18" s="361">
        <f t="shared" si="57"/>
        <v>0</v>
      </c>
      <c r="CQ18" s="361" t="str">
        <f t="shared" si="58"/>
        <v/>
      </c>
    </row>
    <row r="19" spans="1:95" s="186" customFormat="1" ht="35.1" customHeight="1" x14ac:dyDescent="0.2">
      <c r="A19" s="196">
        <v>11</v>
      </c>
      <c r="B19" s="398"/>
      <c r="C19" s="398"/>
      <c r="D19" s="399" t="s">
        <v>62</v>
      </c>
      <c r="E19" s="105"/>
      <c r="F19" s="105"/>
      <c r="G19" s="110"/>
      <c r="H19" s="111"/>
      <c r="I19" s="106"/>
      <c r="J19" s="108"/>
      <c r="K19" s="107"/>
      <c r="L19" s="310" t="str">
        <f t="shared" si="43"/>
        <v/>
      </c>
      <c r="M19" s="106" t="str">
        <f>IF(M18="","",+M18)</f>
        <v/>
      </c>
      <c r="N19" s="104"/>
      <c r="O19" s="182" t="str">
        <f t="shared" si="3"/>
        <v>- Invalid Line -</v>
      </c>
      <c r="P19" s="154"/>
      <c r="Q19" s="417">
        <f t="shared" si="45"/>
        <v>0</v>
      </c>
      <c r="R19" s="364" t="e">
        <f>+#REF!</f>
        <v>#REF!</v>
      </c>
      <c r="S19" s="364" t="e">
        <f>+#REF!</f>
        <v>#REF!</v>
      </c>
      <c r="T19" s="36"/>
      <c r="U19" s="36"/>
      <c r="V19" s="36"/>
      <c r="W19" s="36"/>
      <c r="X19" s="183" t="e">
        <f t="shared" si="46"/>
        <v>#REF!</v>
      </c>
      <c r="Y19" s="154"/>
      <c r="Z19" s="362"/>
      <c r="AA19" s="358">
        <f t="shared" si="47"/>
        <v>0</v>
      </c>
      <c r="AB19" s="184"/>
      <c r="AC19" s="185"/>
      <c r="AH19" s="187" t="str">
        <f t="shared" si="6"/>
        <v/>
      </c>
      <c r="AI19" s="187" t="str">
        <f t="shared" si="7"/>
        <v/>
      </c>
      <c r="AK19" s="189"/>
      <c r="AL19" s="190">
        <f t="shared" si="8"/>
        <v>1</v>
      </c>
      <c r="AM19" s="191">
        <f t="shared" si="9"/>
        <v>0</v>
      </c>
      <c r="AN19" s="191">
        <f t="shared" si="10"/>
        <v>0</v>
      </c>
      <c r="AO19" s="190">
        <f t="shared" si="11"/>
        <v>0</v>
      </c>
      <c r="AP19" s="192">
        <f t="shared" si="12"/>
        <v>0</v>
      </c>
      <c r="AQ19" s="192">
        <f t="shared" si="13"/>
        <v>0</v>
      </c>
      <c r="AR19" s="191">
        <f t="shared" si="14"/>
        <v>40</v>
      </c>
      <c r="AS19" s="191">
        <f t="shared" si="15"/>
        <v>0</v>
      </c>
      <c r="AT19" s="191">
        <f t="shared" si="16"/>
        <v>70</v>
      </c>
      <c r="AU19" s="191">
        <f t="shared" si="17"/>
        <v>80</v>
      </c>
      <c r="AV19" s="191"/>
      <c r="AW19" s="191">
        <f t="shared" si="18"/>
        <v>100</v>
      </c>
      <c r="AX19" s="191">
        <f t="shared" si="19"/>
        <v>0</v>
      </c>
      <c r="AY19" s="191">
        <f t="shared" si="48"/>
        <v>121</v>
      </c>
      <c r="AZ19" s="191"/>
      <c r="BA19" s="187">
        <f t="shared" si="49"/>
        <v>0</v>
      </c>
      <c r="BB19" s="187"/>
      <c r="BC19" s="187">
        <f t="shared" si="20"/>
        <v>0</v>
      </c>
      <c r="BE19" s="191"/>
      <c r="BF19" s="191"/>
      <c r="BG19" s="191">
        <f t="shared" si="50"/>
        <v>411</v>
      </c>
      <c r="BH19" s="193"/>
      <c r="BI19" s="191" t="str">
        <f t="shared" si="51"/>
        <v/>
      </c>
      <c r="BJ19" s="191" t="str">
        <f t="shared" si="21"/>
        <v/>
      </c>
      <c r="BK19" s="191" t="str">
        <f t="shared" si="22"/>
        <v/>
      </c>
      <c r="BL19" s="191" t="str">
        <f t="shared" si="23"/>
        <v/>
      </c>
      <c r="BM19" s="191" t="str">
        <f t="shared" si="24"/>
        <v/>
      </c>
      <c r="BN19" s="191" t="str">
        <f t="shared" si="25"/>
        <v xml:space="preserve">*Jamb Species not stock </v>
      </c>
      <c r="BO19" s="191" t="str">
        <f t="shared" si="26"/>
        <v/>
      </c>
      <c r="BP19" s="191" t="str">
        <f t="shared" si="27"/>
        <v xml:space="preserve">*Casing Profile not stock </v>
      </c>
      <c r="BQ19" s="191" t="str">
        <f t="shared" si="28"/>
        <v xml:space="preserve">*Casing width not stock </v>
      </c>
      <c r="BR19" s="191" t="str">
        <f t="shared" si="29"/>
        <v/>
      </c>
      <c r="BS19" s="191" t="str">
        <f t="shared" si="30"/>
        <v xml:space="preserve">*Stop/Mull Profile not stock </v>
      </c>
      <c r="BT19" s="191" t="str">
        <f t="shared" si="31"/>
        <v/>
      </c>
      <c r="BU19" s="191" t="str">
        <f t="shared" si="32"/>
        <v>*Not a stock color</v>
      </c>
      <c r="BV19" s="191" t="str">
        <f t="shared" si="33"/>
        <v/>
      </c>
      <c r="BW19" s="191" t="str">
        <f t="shared" si="34"/>
        <v/>
      </c>
      <c r="BX19" s="191" t="str">
        <f t="shared" si="35"/>
        <v/>
      </c>
      <c r="BY19" s="191" t="str">
        <f t="shared" si="36"/>
        <v/>
      </c>
      <c r="BZ19" s="191" t="str">
        <f t="shared" si="37"/>
        <v/>
      </c>
      <c r="CA19" s="191" t="str">
        <f t="shared" si="38"/>
        <v/>
      </c>
      <c r="CC19" s="194" t="str">
        <f t="shared" si="39"/>
        <v>- Invalid Line -</v>
      </c>
      <c r="CF19" s="195"/>
      <c r="CH19" s="361">
        <f t="shared" si="40"/>
        <v>0</v>
      </c>
      <c r="CI19" s="361">
        <f t="shared" si="52"/>
        <v>0</v>
      </c>
      <c r="CJ19" s="361">
        <f t="shared" si="41"/>
        <v>0</v>
      </c>
      <c r="CK19" s="361">
        <f t="shared" si="53"/>
        <v>0</v>
      </c>
      <c r="CL19" s="361">
        <f t="shared" si="54"/>
        <v>0</v>
      </c>
      <c r="CM19" s="361">
        <f t="shared" si="55"/>
        <v>0</v>
      </c>
      <c r="CN19" s="361">
        <f t="shared" si="56"/>
        <v>0</v>
      </c>
      <c r="CO19" s="361">
        <f t="shared" si="42"/>
        <v>0</v>
      </c>
      <c r="CP19" s="361">
        <f t="shared" si="57"/>
        <v>0</v>
      </c>
      <c r="CQ19" s="361" t="str">
        <f t="shared" si="58"/>
        <v/>
      </c>
    </row>
    <row r="20" spans="1:95" s="186" customFormat="1" ht="18" customHeight="1" x14ac:dyDescent="0.2">
      <c r="A20" s="197"/>
      <c r="B20" s="400" t="s">
        <v>171</v>
      </c>
      <c r="C20" s="401" t="s">
        <v>172</v>
      </c>
      <c r="D20" s="400"/>
      <c r="E20" s="343"/>
      <c r="F20" s="343"/>
      <c r="G20" s="343" t="s">
        <v>2</v>
      </c>
      <c r="H20" s="343"/>
      <c r="I20" s="343"/>
      <c r="J20" s="344"/>
      <c r="K20" s="345" t="s">
        <v>173</v>
      </c>
      <c r="L20" s="345"/>
      <c r="M20" s="343" t="s">
        <v>151</v>
      </c>
      <c r="N20" s="346" t="s">
        <v>174</v>
      </c>
      <c r="O20" s="198"/>
      <c r="P20" s="199"/>
      <c r="Q20" s="418" t="s">
        <v>180</v>
      </c>
      <c r="R20" s="109"/>
      <c r="S20" s="109"/>
      <c r="T20" s="109"/>
      <c r="U20" s="109"/>
      <c r="V20" s="109"/>
      <c r="W20" s="109"/>
      <c r="X20" s="200"/>
      <c r="Y20" s="199"/>
      <c r="Z20" s="363"/>
      <c r="AA20" s="358">
        <f t="shared" si="47"/>
        <v>0</v>
      </c>
      <c r="AB20" s="184"/>
      <c r="AC20" s="185"/>
      <c r="AH20" s="187"/>
      <c r="AI20" s="187"/>
      <c r="AK20" s="189"/>
      <c r="AL20" s="201"/>
      <c r="AM20" s="202"/>
      <c r="AN20" s="202"/>
      <c r="AO20" s="201"/>
      <c r="AP20" s="203"/>
      <c r="AQ20" s="203"/>
      <c r="AR20" s="202"/>
      <c r="AS20" s="202"/>
      <c r="AT20" s="202"/>
      <c r="AU20" s="202"/>
      <c r="AV20" s="202"/>
      <c r="AW20" s="202"/>
      <c r="AX20" s="202"/>
      <c r="AY20" s="202"/>
      <c r="AZ20" s="202"/>
      <c r="BA20" s="204"/>
      <c r="BB20" s="204"/>
      <c r="BC20" s="204"/>
      <c r="BE20" s="202"/>
      <c r="BF20" s="202"/>
      <c r="BG20" s="202"/>
      <c r="BH20" s="205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5"/>
    </row>
    <row r="21" spans="1:95" s="186" customFormat="1" ht="35.1" customHeight="1" x14ac:dyDescent="0.2">
      <c r="A21" s="196">
        <v>1</v>
      </c>
      <c r="B21" s="402"/>
      <c r="C21" s="403"/>
      <c r="D21" s="404" t="s">
        <v>170</v>
      </c>
      <c r="E21" s="339"/>
      <c r="F21" s="339"/>
      <c r="G21" s="339"/>
      <c r="H21" s="339"/>
      <c r="I21" s="339"/>
      <c r="J21" s="340"/>
      <c r="K21" s="341"/>
      <c r="L21" s="341" t="str">
        <f t="shared" si="43"/>
        <v/>
      </c>
      <c r="M21" s="339"/>
      <c r="N21" s="342"/>
      <c r="O21" s="182" t="str">
        <f>+BZ21</f>
        <v/>
      </c>
      <c r="P21" s="154"/>
      <c r="Q21" s="417">
        <f>+B21*C21/12</f>
        <v>0</v>
      </c>
      <c r="R21" s="36"/>
      <c r="S21" s="36"/>
      <c r="T21" s="36"/>
      <c r="U21" s="36"/>
      <c r="V21" s="36"/>
      <c r="W21" s="36"/>
      <c r="X21" s="183">
        <f>SUM(R21:W21)</f>
        <v>0</v>
      </c>
      <c r="Y21" s="154"/>
      <c r="Z21" s="362"/>
      <c r="AA21" s="358">
        <f t="shared" si="47"/>
        <v>0</v>
      </c>
      <c r="AB21" s="184"/>
      <c r="AC21" s="185"/>
      <c r="AH21" s="187" t="str">
        <f>IF(J21=2.25,"R ",IF(J21=2.5,"W ",IF(J21=3.25,"EW","")))</f>
        <v/>
      </c>
      <c r="AI21" s="187" t="str">
        <f>+CONCATENATE(I21,AH21)</f>
        <v/>
      </c>
      <c r="AK21" s="189"/>
      <c r="AL21" s="190">
        <f>IF(D21="P",1,"Error")</f>
        <v>1</v>
      </c>
      <c r="AM21" s="191"/>
      <c r="AN21" s="191"/>
      <c r="AO21" s="190"/>
      <c r="AP21" s="192"/>
      <c r="AQ21" s="192"/>
      <c r="AR21" s="191">
        <f>IF(G21="Oak",0,IF(G21="Maple",0,IF(G21="Poplar",0,40)))</f>
        <v>40</v>
      </c>
      <c r="AS21" s="191">
        <f>IF(B21&lt;&gt;0,IF(H21=0,0,IF(H21&lt;1,50, IF(H21&gt;6.5,51,0))),0)</f>
        <v>0</v>
      </c>
      <c r="AT21" s="191">
        <f>IF(I21=113,0,IF(I21=115,0,IF(I21=118,0,IF(I21="",0,70))))</f>
        <v>0</v>
      </c>
      <c r="AU21" s="191">
        <f>IF(I21=0,0,IF(J21=2.25,0,IF(J21=2.5,0,IF(J21=3.25,0,80))))</f>
        <v>0</v>
      </c>
      <c r="AV21" s="191"/>
      <c r="AW21" s="191">
        <f>IF(K21=0,0,IF(K21="006",0,IF(K21="007",0,IF(K21="009",0,IF(K21="011",0,IF(K21="001",0,100))))))</f>
        <v>0</v>
      </c>
      <c r="AX21" s="191"/>
      <c r="AY21" s="191">
        <f t="shared" si="48"/>
        <v>120</v>
      </c>
      <c r="AZ21" s="191"/>
      <c r="BA21" s="187">
        <f t="shared" si="49"/>
        <v>0</v>
      </c>
      <c r="BB21" s="187"/>
      <c r="BC21" s="187"/>
      <c r="BE21" s="191"/>
      <c r="BF21" s="191"/>
      <c r="BG21" s="191">
        <f t="shared" si="50"/>
        <v>160</v>
      </c>
      <c r="BH21" s="193"/>
      <c r="BI21" s="191" t="str">
        <f t="shared" si="51"/>
        <v/>
      </c>
      <c r="BJ21" s="191" t="str">
        <f t="shared" si="21"/>
        <v/>
      </c>
      <c r="BK21" s="191" t="str">
        <f t="shared" si="22"/>
        <v/>
      </c>
      <c r="BL21" s="191" t="str">
        <f t="shared" si="23"/>
        <v/>
      </c>
      <c r="BM21" s="191" t="str">
        <f t="shared" si="24"/>
        <v/>
      </c>
      <c r="BN21" s="191" t="str">
        <f t="shared" si="25"/>
        <v xml:space="preserve">*Jamb Species not stock </v>
      </c>
      <c r="BO21" s="191" t="str">
        <f t="shared" si="26"/>
        <v/>
      </c>
      <c r="BP21" s="191" t="str">
        <f t="shared" si="27"/>
        <v/>
      </c>
      <c r="BQ21" s="191" t="str">
        <f t="shared" si="28"/>
        <v/>
      </c>
      <c r="BR21" s="191" t="str">
        <f t="shared" si="29"/>
        <v/>
      </c>
      <c r="BS21" s="191" t="str">
        <f t="shared" si="30"/>
        <v/>
      </c>
      <c r="BT21" s="191" t="str">
        <f t="shared" si="31"/>
        <v/>
      </c>
      <c r="BU21" s="191" t="str">
        <f t="shared" si="32"/>
        <v>*Not a stock color</v>
      </c>
      <c r="BV21" s="191" t="str">
        <f t="shared" ref="BV21:CA24" si="59">IF(AZ21=0,"",+AZ$4)</f>
        <v/>
      </c>
      <c r="BW21" s="191" t="str">
        <f t="shared" si="59"/>
        <v/>
      </c>
      <c r="BX21" s="191" t="str">
        <f t="shared" si="59"/>
        <v/>
      </c>
      <c r="BY21" s="191" t="str">
        <f t="shared" si="59"/>
        <v/>
      </c>
      <c r="BZ21" s="191" t="str">
        <f t="shared" si="59"/>
        <v/>
      </c>
      <c r="CA21" s="191" t="str">
        <f t="shared" si="59"/>
        <v/>
      </c>
      <c r="CC21" s="194" t="str">
        <f>IF(B21&lt;&gt;"",+CONCATENATE(BI21,BJ21,BK21,BL21,BM21,BN21,BO21,BP21,BQ21,BS21,BT21,BU21,BV21,BW21,BX21,BY21,BZ21,CA21),"- Invalid Line -")</f>
        <v>- Invalid Line -</v>
      </c>
      <c r="CF21" s="195"/>
      <c r="CH21" s="361"/>
      <c r="CI21" s="361">
        <f>+Q21</f>
        <v>0</v>
      </c>
      <c r="CJ21" s="361">
        <f>+E21+H21</f>
        <v>0</v>
      </c>
      <c r="CK21" s="361">
        <f t="shared" ref="CK21:CK24" si="60">IF(CP21&lt;&gt;0,+CI21*$CK$7,0)</f>
        <v>0</v>
      </c>
      <c r="CL21" s="361">
        <f>IF(CQ21&lt;&gt;0,+CI21*$CL$7,0)</f>
        <v>0</v>
      </c>
      <c r="CM21" s="361">
        <f t="shared" ref="CM21:CM24" si="61">+CI21*CJ21*$CM$7</f>
        <v>0</v>
      </c>
      <c r="CN21" s="361">
        <f t="shared" ref="CN21:CN24" si="62">SUM(CK21:CM21)</f>
        <v>0</v>
      </c>
      <c r="CO21" s="361"/>
      <c r="CP21" s="361">
        <f t="shared" ref="CP21:CP24" si="63">+J21</f>
        <v>0</v>
      </c>
      <c r="CQ21" s="361" t="str">
        <f t="shared" si="58"/>
        <v/>
      </c>
    </row>
    <row r="22" spans="1:95" s="186" customFormat="1" ht="35.1" customHeight="1" x14ac:dyDescent="0.2">
      <c r="A22" s="196">
        <v>2</v>
      </c>
      <c r="B22" s="402"/>
      <c r="C22" s="403"/>
      <c r="D22" s="404" t="s">
        <v>170</v>
      </c>
      <c r="E22" s="339"/>
      <c r="F22" s="339"/>
      <c r="G22" s="339"/>
      <c r="H22" s="339"/>
      <c r="I22" s="339"/>
      <c r="J22" s="340"/>
      <c r="K22" s="341"/>
      <c r="L22" s="341" t="str">
        <f t="shared" si="43"/>
        <v/>
      </c>
      <c r="M22" s="339" t="str">
        <f>IF(M21="","",+M21)</f>
        <v/>
      </c>
      <c r="N22" s="342"/>
      <c r="O22" s="182" t="str">
        <f>+BZ22</f>
        <v/>
      </c>
      <c r="P22" s="154"/>
      <c r="Q22" s="417">
        <f>+B22*C22/12</f>
        <v>0</v>
      </c>
      <c r="R22" s="36"/>
      <c r="S22" s="36"/>
      <c r="T22" s="36"/>
      <c r="U22" s="36"/>
      <c r="V22" s="36"/>
      <c r="W22" s="36"/>
      <c r="X22" s="183">
        <f>SUM(R22:W22)</f>
        <v>0</v>
      </c>
      <c r="Y22" s="154"/>
      <c r="Z22" s="362"/>
      <c r="AA22" s="358">
        <f t="shared" si="47"/>
        <v>0</v>
      </c>
      <c r="AB22" s="184"/>
      <c r="AC22" s="185"/>
      <c r="AH22" s="187" t="str">
        <f>IF(J22=2.25,"R ",IF(J22=2.5,"W ",IF(J22=3.25,"EW","")))</f>
        <v/>
      </c>
      <c r="AI22" s="187" t="str">
        <f>+CONCATENATE(I22,AH22)</f>
        <v/>
      </c>
      <c r="AK22" s="189"/>
      <c r="AL22" s="190">
        <f>IF(D22="P",1,"Error")</f>
        <v>1</v>
      </c>
      <c r="AM22" s="191"/>
      <c r="AN22" s="191"/>
      <c r="AO22" s="190"/>
      <c r="AP22" s="192"/>
      <c r="AQ22" s="192"/>
      <c r="AR22" s="191">
        <f>IF(G22="Oak",0,IF(G22="Maple",0,IF(G22="Poplar",0,40)))</f>
        <v>40</v>
      </c>
      <c r="AS22" s="191">
        <f>IF(B22&lt;&gt;0,IF(H22=0,0,IF(H22&lt;1,50, IF(H22&gt;6.5,51,0))),0)</f>
        <v>0</v>
      </c>
      <c r="AT22" s="191">
        <f>IF(I22=113,0,IF(I22=115,0,IF(I22=118,0,IF(I22="",0,70))))</f>
        <v>0</v>
      </c>
      <c r="AU22" s="191">
        <f>IF(I22=0,0,IF(J22=2.25,0,IF(J22=2.5,0,IF(J22=3.25,0,80))))</f>
        <v>0</v>
      </c>
      <c r="AV22" s="191"/>
      <c r="AW22" s="191">
        <f>IF(K22=0,0,IF(K22="006",0,IF(K22="007",0,IF(K22="009",0,IF(K22="011",0,IF(K22="001",0,100))))))</f>
        <v>0</v>
      </c>
      <c r="AX22" s="191"/>
      <c r="AY22" s="191">
        <f t="shared" si="48"/>
        <v>121</v>
      </c>
      <c r="AZ22" s="191"/>
      <c r="BA22" s="187">
        <f t="shared" si="49"/>
        <v>0</v>
      </c>
      <c r="BB22" s="187"/>
      <c r="BC22" s="187"/>
      <c r="BE22" s="191"/>
      <c r="BF22" s="191"/>
      <c r="BG22" s="191">
        <f t="shared" si="50"/>
        <v>161</v>
      </c>
      <c r="BH22" s="193"/>
      <c r="BI22" s="191" t="str">
        <f t="shared" si="51"/>
        <v/>
      </c>
      <c r="BJ22" s="191" t="str">
        <f t="shared" si="21"/>
        <v/>
      </c>
      <c r="BK22" s="191" t="str">
        <f t="shared" si="22"/>
        <v/>
      </c>
      <c r="BL22" s="191" t="str">
        <f t="shared" si="23"/>
        <v/>
      </c>
      <c r="BM22" s="191" t="str">
        <f t="shared" si="24"/>
        <v/>
      </c>
      <c r="BN22" s="191" t="str">
        <f t="shared" si="25"/>
        <v xml:space="preserve">*Jamb Species not stock </v>
      </c>
      <c r="BO22" s="191" t="str">
        <f t="shared" si="26"/>
        <v/>
      </c>
      <c r="BP22" s="191" t="str">
        <f t="shared" si="27"/>
        <v/>
      </c>
      <c r="BQ22" s="191" t="str">
        <f t="shared" si="28"/>
        <v/>
      </c>
      <c r="BR22" s="191" t="str">
        <f t="shared" si="29"/>
        <v/>
      </c>
      <c r="BS22" s="191" t="str">
        <f t="shared" si="30"/>
        <v/>
      </c>
      <c r="BT22" s="191" t="str">
        <f t="shared" si="31"/>
        <v/>
      </c>
      <c r="BU22" s="191" t="str">
        <f t="shared" si="32"/>
        <v>*Not a stock color</v>
      </c>
      <c r="BV22" s="191" t="str">
        <f t="shared" si="59"/>
        <v/>
      </c>
      <c r="BW22" s="191" t="str">
        <f t="shared" si="59"/>
        <v/>
      </c>
      <c r="BX22" s="191" t="str">
        <f t="shared" si="59"/>
        <v/>
      </c>
      <c r="BY22" s="191" t="str">
        <f t="shared" si="59"/>
        <v/>
      </c>
      <c r="BZ22" s="191" t="str">
        <f t="shared" si="59"/>
        <v/>
      </c>
      <c r="CA22" s="191" t="str">
        <f t="shared" si="59"/>
        <v/>
      </c>
      <c r="CC22" s="194" t="str">
        <f>IF(B22&lt;&gt;"",+CONCATENATE(BI22,BJ22,BK22,BL22,BM22,BN22,BO22,BP22,BQ22,BS22,BT22,BU22,BV22,BW22,BX22,BY22,BZ22,CA22),"- Invalid Line -")</f>
        <v>- Invalid Line -</v>
      </c>
      <c r="CF22" s="195"/>
      <c r="CH22" s="361"/>
      <c r="CI22" s="361">
        <f>+Q22</f>
        <v>0</v>
      </c>
      <c r="CJ22" s="361">
        <f>+E22+H22</f>
        <v>0</v>
      </c>
      <c r="CK22" s="361">
        <f t="shared" si="60"/>
        <v>0</v>
      </c>
      <c r="CL22" s="361">
        <f>IF(CQ22&lt;&gt;0,+CI22*$CL$7,0)</f>
        <v>0</v>
      </c>
      <c r="CM22" s="361">
        <f t="shared" si="61"/>
        <v>0</v>
      </c>
      <c r="CN22" s="361">
        <f t="shared" si="62"/>
        <v>0</v>
      </c>
      <c r="CO22" s="361"/>
      <c r="CP22" s="361">
        <f t="shared" si="63"/>
        <v>0</v>
      </c>
      <c r="CQ22" s="361" t="str">
        <f t="shared" si="58"/>
        <v/>
      </c>
    </row>
    <row r="23" spans="1:95" s="186" customFormat="1" ht="35.1" customHeight="1" x14ac:dyDescent="0.2">
      <c r="A23" s="196">
        <v>3</v>
      </c>
      <c r="B23" s="402"/>
      <c r="C23" s="403"/>
      <c r="D23" s="404" t="s">
        <v>170</v>
      </c>
      <c r="E23" s="339"/>
      <c r="F23" s="339"/>
      <c r="G23" s="339"/>
      <c r="H23" s="339"/>
      <c r="I23" s="339"/>
      <c r="J23" s="340"/>
      <c r="K23" s="341"/>
      <c r="L23" s="341" t="str">
        <f t="shared" si="43"/>
        <v/>
      </c>
      <c r="M23" s="339" t="str">
        <f>IF(M22="","",+M22)</f>
        <v/>
      </c>
      <c r="N23" s="342"/>
      <c r="O23" s="182" t="str">
        <f>+BZ23</f>
        <v/>
      </c>
      <c r="P23" s="154"/>
      <c r="Q23" s="417">
        <f>+B23*C23/12</f>
        <v>0</v>
      </c>
      <c r="R23" s="36"/>
      <c r="S23" s="36"/>
      <c r="T23" s="36"/>
      <c r="U23" s="36"/>
      <c r="V23" s="36"/>
      <c r="W23" s="36"/>
      <c r="X23" s="183">
        <f>SUM(R23:W23)</f>
        <v>0</v>
      </c>
      <c r="Y23" s="154"/>
      <c r="Z23" s="362"/>
      <c r="AA23" s="358">
        <f t="shared" si="47"/>
        <v>0</v>
      </c>
      <c r="AB23" s="184"/>
      <c r="AC23" s="185"/>
      <c r="AH23" s="187" t="str">
        <f>IF(J23=2.25,"R ",IF(J23=2.5,"W ",IF(J23=3.25,"EW","")))</f>
        <v/>
      </c>
      <c r="AI23" s="187" t="str">
        <f>+CONCATENATE(I23,AH23)</f>
        <v/>
      </c>
      <c r="AK23" s="189"/>
      <c r="AL23" s="190">
        <f>IF(D23="P",1,"Error")</f>
        <v>1</v>
      </c>
      <c r="AM23" s="191"/>
      <c r="AN23" s="191"/>
      <c r="AO23" s="190"/>
      <c r="AP23" s="192"/>
      <c r="AQ23" s="192"/>
      <c r="AR23" s="191">
        <f>IF(G23="Oak",0,IF(G23="Maple",0,IF(G23="Poplar",0,40)))</f>
        <v>40</v>
      </c>
      <c r="AS23" s="191">
        <f>IF(B23&lt;&gt;0,IF(H23=0,0,IF(H23&lt;1,50, IF(H23&gt;6.5,51,0))),0)</f>
        <v>0</v>
      </c>
      <c r="AT23" s="191">
        <f>IF(I23=113,0,IF(I23=115,0,IF(I23=118,0,IF(I23="",0,70))))</f>
        <v>0</v>
      </c>
      <c r="AU23" s="191">
        <f>IF(I23=0,0,IF(J23=2.25,0,IF(J23=2.5,0,IF(J23=3.25,0,80))))</f>
        <v>0</v>
      </c>
      <c r="AV23" s="191"/>
      <c r="AW23" s="191">
        <f>IF(K23=0,0,IF(K23="006",0,IF(K23="007",0,IF(K23="009",0,IF(K23="011",0,IF(K23="001",0,100))))))</f>
        <v>0</v>
      </c>
      <c r="AX23" s="191"/>
      <c r="AY23" s="191">
        <f t="shared" si="48"/>
        <v>121</v>
      </c>
      <c r="AZ23" s="191"/>
      <c r="BA23" s="187">
        <f t="shared" si="49"/>
        <v>0</v>
      </c>
      <c r="BB23" s="187"/>
      <c r="BC23" s="187"/>
      <c r="BE23" s="191"/>
      <c r="BF23" s="191"/>
      <c r="BG23" s="191">
        <f t="shared" si="50"/>
        <v>161</v>
      </c>
      <c r="BH23" s="193"/>
      <c r="BI23" s="191" t="str">
        <f t="shared" si="51"/>
        <v/>
      </c>
      <c r="BJ23" s="191" t="str">
        <f t="shared" si="21"/>
        <v/>
      </c>
      <c r="BK23" s="191" t="str">
        <f t="shared" si="22"/>
        <v/>
      </c>
      <c r="BL23" s="191" t="str">
        <f t="shared" si="23"/>
        <v/>
      </c>
      <c r="BM23" s="191" t="str">
        <f t="shared" si="24"/>
        <v/>
      </c>
      <c r="BN23" s="191" t="str">
        <f t="shared" si="25"/>
        <v xml:space="preserve">*Jamb Species not stock </v>
      </c>
      <c r="BO23" s="191" t="str">
        <f t="shared" si="26"/>
        <v/>
      </c>
      <c r="BP23" s="191" t="str">
        <f t="shared" si="27"/>
        <v/>
      </c>
      <c r="BQ23" s="191" t="str">
        <f t="shared" si="28"/>
        <v/>
      </c>
      <c r="BR23" s="191" t="str">
        <f t="shared" si="29"/>
        <v/>
      </c>
      <c r="BS23" s="191" t="str">
        <f t="shared" si="30"/>
        <v/>
      </c>
      <c r="BT23" s="191" t="str">
        <f t="shared" si="31"/>
        <v/>
      </c>
      <c r="BU23" s="191" t="str">
        <f t="shared" si="32"/>
        <v>*Not a stock color</v>
      </c>
      <c r="BV23" s="191" t="str">
        <f t="shared" si="59"/>
        <v/>
      </c>
      <c r="BW23" s="191" t="str">
        <f t="shared" si="59"/>
        <v/>
      </c>
      <c r="BX23" s="191" t="str">
        <f t="shared" si="59"/>
        <v/>
      </c>
      <c r="BY23" s="191" t="str">
        <f t="shared" si="59"/>
        <v/>
      </c>
      <c r="BZ23" s="191" t="str">
        <f t="shared" si="59"/>
        <v/>
      </c>
      <c r="CA23" s="191" t="str">
        <f t="shared" si="59"/>
        <v/>
      </c>
      <c r="CC23" s="194" t="str">
        <f>IF(B23&lt;&gt;"",+CONCATENATE(BI23,BJ23,BK23,BL23,BM23,BN23,BO23,BP23,BQ23,BS23,BT23,BU23,BV23,BW23,BX23,BY23,BZ23,CA23),"- Invalid Line -")</f>
        <v>- Invalid Line -</v>
      </c>
      <c r="CF23" s="195"/>
      <c r="CH23" s="361"/>
      <c r="CI23" s="361">
        <f>+Q23</f>
        <v>0</v>
      </c>
      <c r="CJ23" s="361">
        <f>+E23+H23</f>
        <v>0</v>
      </c>
      <c r="CK23" s="361">
        <f t="shared" si="60"/>
        <v>0</v>
      </c>
      <c r="CL23" s="361">
        <f>IF(CQ23&lt;&gt;0,+CI23*$CL$7,0)</f>
        <v>0</v>
      </c>
      <c r="CM23" s="361">
        <f t="shared" si="61"/>
        <v>0</v>
      </c>
      <c r="CN23" s="361">
        <f t="shared" si="62"/>
        <v>0</v>
      </c>
      <c r="CO23" s="361"/>
      <c r="CP23" s="361">
        <f t="shared" si="63"/>
        <v>0</v>
      </c>
      <c r="CQ23" s="361" t="str">
        <f t="shared" si="58"/>
        <v/>
      </c>
    </row>
    <row r="24" spans="1:95" s="186" customFormat="1" ht="35.1" customHeight="1" x14ac:dyDescent="0.2">
      <c r="A24" s="196">
        <v>4</v>
      </c>
      <c r="B24" s="402"/>
      <c r="C24" s="403"/>
      <c r="D24" s="404" t="s">
        <v>170</v>
      </c>
      <c r="E24" s="339"/>
      <c r="F24" s="339"/>
      <c r="G24" s="339"/>
      <c r="H24" s="339"/>
      <c r="I24" s="339"/>
      <c r="J24" s="340"/>
      <c r="K24" s="341"/>
      <c r="L24" s="341" t="str">
        <f t="shared" si="43"/>
        <v/>
      </c>
      <c r="M24" s="339" t="str">
        <f>IF(M23="","",+M23)</f>
        <v/>
      </c>
      <c r="N24" s="342"/>
      <c r="O24" s="182" t="str">
        <f>+BZ24</f>
        <v/>
      </c>
      <c r="P24" s="154"/>
      <c r="Q24" s="417">
        <f>+B24*C24/12</f>
        <v>0</v>
      </c>
      <c r="R24" s="36"/>
      <c r="S24" s="36"/>
      <c r="T24" s="36"/>
      <c r="U24" s="36"/>
      <c r="V24" s="36"/>
      <c r="W24" s="36"/>
      <c r="X24" s="183">
        <f>SUM(R24:W24)</f>
        <v>0</v>
      </c>
      <c r="Y24" s="154"/>
      <c r="Z24" s="362"/>
      <c r="AA24" s="358">
        <f t="shared" si="47"/>
        <v>0</v>
      </c>
      <c r="AB24" s="184"/>
      <c r="AC24" s="185"/>
      <c r="AH24" s="187" t="str">
        <f>IF(J24=2.25,"R ",IF(J24=2.5,"W ",IF(J24=3.25,"EW","")))</f>
        <v/>
      </c>
      <c r="AI24" s="187" t="str">
        <f>+CONCATENATE(I24,AH24)</f>
        <v/>
      </c>
      <c r="AK24" s="189"/>
      <c r="AL24" s="190">
        <f>IF(D24="P",1,"Error")</f>
        <v>1</v>
      </c>
      <c r="AM24" s="191"/>
      <c r="AN24" s="191"/>
      <c r="AO24" s="190"/>
      <c r="AP24" s="192"/>
      <c r="AQ24" s="192"/>
      <c r="AR24" s="191">
        <f>IF(G24="Oak",0,IF(G24="Maple",0,IF(G24="Poplar",0,40)))</f>
        <v>40</v>
      </c>
      <c r="AS24" s="191">
        <f>IF(B24&lt;&gt;0,IF(H24=0,0,IF(H24&lt;1,50, IF(H24&gt;6.5,51,0))),0)</f>
        <v>0</v>
      </c>
      <c r="AT24" s="191">
        <f>IF(I24=113,0,IF(I24=115,0,IF(I24=118,0,IF(I24="",0,70))))</f>
        <v>0</v>
      </c>
      <c r="AU24" s="191">
        <f>IF(I24=0,0,IF(J24=2.25,0,IF(J24=2.5,0,IF(J24=3.25,0,80))))</f>
        <v>0</v>
      </c>
      <c r="AV24" s="191"/>
      <c r="AW24" s="191">
        <f>IF(K24=0,0,IF(K24="006",0,IF(K24="007",0,IF(K24="009",0,IF(K24="011",0,IF(K24="001",0,100))))))</f>
        <v>0</v>
      </c>
      <c r="AX24" s="191"/>
      <c r="AY24" s="191">
        <f t="shared" si="48"/>
        <v>121</v>
      </c>
      <c r="AZ24" s="191"/>
      <c r="BA24" s="187">
        <f t="shared" si="49"/>
        <v>0</v>
      </c>
      <c r="BB24" s="187"/>
      <c r="BC24" s="187"/>
      <c r="BE24" s="191"/>
      <c r="BF24" s="191"/>
      <c r="BG24" s="191">
        <f t="shared" si="50"/>
        <v>161</v>
      </c>
      <c r="BH24" s="193"/>
      <c r="BI24" s="191" t="str">
        <f t="shared" si="51"/>
        <v/>
      </c>
      <c r="BJ24" s="191" t="str">
        <f t="shared" si="21"/>
        <v/>
      </c>
      <c r="BK24" s="191" t="str">
        <f t="shared" si="22"/>
        <v/>
      </c>
      <c r="BL24" s="191" t="str">
        <f t="shared" si="23"/>
        <v/>
      </c>
      <c r="BM24" s="191" t="str">
        <f t="shared" si="24"/>
        <v/>
      </c>
      <c r="BN24" s="191" t="str">
        <f t="shared" si="25"/>
        <v xml:space="preserve">*Jamb Species not stock </v>
      </c>
      <c r="BO24" s="191" t="str">
        <f t="shared" si="26"/>
        <v/>
      </c>
      <c r="BP24" s="191" t="str">
        <f t="shared" si="27"/>
        <v/>
      </c>
      <c r="BQ24" s="191" t="str">
        <f t="shared" si="28"/>
        <v/>
      </c>
      <c r="BR24" s="191" t="str">
        <f t="shared" si="29"/>
        <v/>
      </c>
      <c r="BS24" s="191" t="str">
        <f t="shared" si="30"/>
        <v/>
      </c>
      <c r="BT24" s="191" t="str">
        <f t="shared" si="31"/>
        <v/>
      </c>
      <c r="BU24" s="191" t="str">
        <f t="shared" si="32"/>
        <v>*Not a stock color</v>
      </c>
      <c r="BV24" s="191" t="str">
        <f t="shared" si="59"/>
        <v/>
      </c>
      <c r="BW24" s="191" t="str">
        <f t="shared" si="59"/>
        <v/>
      </c>
      <c r="BX24" s="191" t="str">
        <f t="shared" si="59"/>
        <v/>
      </c>
      <c r="BY24" s="191" t="str">
        <f t="shared" si="59"/>
        <v/>
      </c>
      <c r="BZ24" s="191" t="str">
        <f t="shared" si="59"/>
        <v/>
      </c>
      <c r="CA24" s="191" t="str">
        <f t="shared" si="59"/>
        <v/>
      </c>
      <c r="CC24" s="194" t="str">
        <f>IF(B24&lt;&gt;"",+CONCATENATE(BI24,BJ24,BK24,BL24,BM24,BN24,BO24,BP24,BQ24,BS24,BT24,BU24,BV24,BW24,BX24,BY24,BZ24,CA24),"- Invalid Line -")</f>
        <v>- Invalid Line -</v>
      </c>
      <c r="CF24" s="195"/>
      <c r="CH24" s="361"/>
      <c r="CI24" s="361">
        <f>+Q24</f>
        <v>0</v>
      </c>
      <c r="CJ24" s="361">
        <f>+E24+H24</f>
        <v>0</v>
      </c>
      <c r="CK24" s="361">
        <f t="shared" si="60"/>
        <v>0</v>
      </c>
      <c r="CL24" s="361">
        <f>IF(CQ24&lt;&gt;0,+CI24*$CL$7,0)</f>
        <v>0</v>
      </c>
      <c r="CM24" s="361">
        <f t="shared" si="61"/>
        <v>0</v>
      </c>
      <c r="CN24" s="361">
        <f t="shared" si="62"/>
        <v>0</v>
      </c>
      <c r="CO24" s="361"/>
      <c r="CP24" s="361">
        <f t="shared" si="63"/>
        <v>0</v>
      </c>
      <c r="CQ24" s="361" t="str">
        <f t="shared" si="58"/>
        <v/>
      </c>
    </row>
    <row r="25" spans="1:95" s="117" customFormat="1" ht="3" customHeight="1" x14ac:dyDescent="0.2">
      <c r="A25" s="125"/>
      <c r="B25" s="405"/>
      <c r="C25" s="405"/>
      <c r="D25" s="405"/>
      <c r="E25" s="206"/>
      <c r="F25" s="206"/>
      <c r="G25" s="127"/>
      <c r="H25" s="406"/>
      <c r="I25" s="127"/>
      <c r="J25" s="127"/>
      <c r="K25" s="127" t="s">
        <v>95</v>
      </c>
      <c r="L25" s="127"/>
      <c r="M25" s="127"/>
      <c r="N25" s="127"/>
      <c r="O25" s="127"/>
      <c r="P25" s="116"/>
      <c r="Q25" s="207"/>
      <c r="R25" s="118"/>
      <c r="S25" s="118"/>
      <c r="T25" s="118"/>
      <c r="U25" s="118"/>
      <c r="V25" s="118"/>
      <c r="W25" s="118"/>
      <c r="X25" s="118"/>
      <c r="Y25" s="116"/>
      <c r="Z25" s="115"/>
      <c r="AA25" s="118"/>
      <c r="AB25" s="208"/>
      <c r="AC25" s="120"/>
      <c r="AH25" s="115"/>
      <c r="AI25" s="115"/>
      <c r="AK25" s="121"/>
      <c r="AP25" s="209"/>
      <c r="AQ25" s="209"/>
      <c r="BH25" s="180"/>
      <c r="BL25" s="209"/>
      <c r="BM25" s="209"/>
      <c r="CC25" s="194" t="str">
        <f>+CONCATENATE(BI25,BJ25,BK25,BL25,BM25,BN25,BO25,BP25,BQ25,BS25,BT25,BU25,BV25,BW25,BX25,BY25,BZ25,CA25)</f>
        <v/>
      </c>
      <c r="CD25" s="186"/>
      <c r="CE25" s="186"/>
      <c r="CF25" s="195"/>
      <c r="CG25" s="186"/>
    </row>
    <row r="26" spans="1:95" s="117" customFormat="1" ht="24.95" customHeight="1" x14ac:dyDescent="0.2">
      <c r="A26" s="125"/>
      <c r="B26" s="405"/>
      <c r="C26" s="405"/>
      <c r="D26" s="125"/>
      <c r="E26" s="456" t="s">
        <v>162</v>
      </c>
      <c r="F26" s="405"/>
      <c r="G26" s="127"/>
      <c r="H26" s="127"/>
      <c r="I26" s="127"/>
      <c r="J26" s="127"/>
      <c r="K26" s="455" t="s">
        <v>192</v>
      </c>
      <c r="L26" s="127"/>
      <c r="M26" s="127"/>
      <c r="N26" s="127"/>
      <c r="O26" s="127"/>
      <c r="P26" s="116"/>
      <c r="Q26" s="373">
        <f>SUM(Q9:Q25)</f>
        <v>0</v>
      </c>
      <c r="R26" s="374" t="e">
        <f>SUM(R9:R25)</f>
        <v>#REF!</v>
      </c>
      <c r="S26" s="374" t="e">
        <f t="shared" ref="S26:W26" si="64">SUM(S9:S25)</f>
        <v>#REF!</v>
      </c>
      <c r="T26" s="374">
        <f t="shared" si="64"/>
        <v>0</v>
      </c>
      <c r="U26" s="374">
        <f t="shared" si="64"/>
        <v>0</v>
      </c>
      <c r="V26" s="374">
        <f t="shared" si="64"/>
        <v>0</v>
      </c>
      <c r="W26" s="374">
        <f t="shared" si="64"/>
        <v>0</v>
      </c>
      <c r="X26" s="210" t="e">
        <f>SUM(X9:X25)</f>
        <v>#REF!</v>
      </c>
      <c r="Y26" s="116"/>
      <c r="Z26" s="115"/>
      <c r="AA26" s="359">
        <f>SUM(AA9:AA25)</f>
        <v>0</v>
      </c>
      <c r="AB26" s="208"/>
      <c r="AC26" s="120"/>
      <c r="AH26" s="115"/>
      <c r="AI26" s="115"/>
      <c r="AK26" s="121"/>
      <c r="AP26" s="209"/>
      <c r="AQ26" s="209"/>
      <c r="BH26" s="180"/>
      <c r="BL26" s="209"/>
      <c r="BM26" s="209"/>
    </row>
    <row r="27" spans="1:95" s="117" customFormat="1" ht="15" customHeight="1" thickBot="1" x14ac:dyDescent="0.25">
      <c r="A27" s="315" t="s">
        <v>200</v>
      </c>
      <c r="I27" s="407"/>
      <c r="J27" s="127"/>
      <c r="K27" s="444"/>
      <c r="L27" s="445" t="s">
        <v>360</v>
      </c>
      <c r="M27" s="446"/>
      <c r="N27" s="447"/>
      <c r="O27" s="127"/>
      <c r="P27" s="116"/>
      <c r="Q27" s="207"/>
      <c r="R27" s="211"/>
      <c r="S27" s="211"/>
      <c r="T27" s="211"/>
      <c r="U27" s="211"/>
      <c r="V27" s="211"/>
      <c r="W27" s="211"/>
      <c r="X27" s="211"/>
      <c r="Y27" s="116"/>
      <c r="Z27" s="115"/>
      <c r="AA27" s="211"/>
      <c r="AB27" s="208"/>
      <c r="AC27" s="120"/>
      <c r="AH27" s="115"/>
      <c r="AI27" s="115"/>
      <c r="AK27" s="121"/>
      <c r="AP27" s="209"/>
      <c r="AQ27" s="209"/>
      <c r="BH27" s="180"/>
      <c r="BL27" s="209"/>
      <c r="BM27" s="209"/>
    </row>
    <row r="28" spans="1:95" s="117" customFormat="1" ht="24.95" customHeight="1" thickBot="1" x14ac:dyDescent="0.25">
      <c r="A28" s="408" t="s">
        <v>201</v>
      </c>
      <c r="B28" s="127"/>
      <c r="D28" s="405"/>
      <c r="E28" s="405"/>
      <c r="F28" s="313" t="s">
        <v>197</v>
      </c>
      <c r="H28" s="313"/>
      <c r="J28" s="127"/>
      <c r="K28" s="448" t="s">
        <v>356</v>
      </c>
      <c r="L28" s="449"/>
      <c r="M28" s="450"/>
      <c r="N28" s="451"/>
      <c r="O28" s="127"/>
      <c r="P28" s="116"/>
      <c r="Q28" s="300" t="s">
        <v>182</v>
      </c>
      <c r="R28" s="301"/>
      <c r="S28" s="301"/>
      <c r="T28" s="301"/>
      <c r="U28" s="301"/>
      <c r="V28" s="301"/>
      <c r="W28" s="301"/>
      <c r="X28" s="4"/>
      <c r="Y28" s="116"/>
      <c r="Z28" s="115"/>
      <c r="AA28" s="301"/>
      <c r="AB28" s="302"/>
      <c r="AC28" s="120"/>
      <c r="AH28" s="115"/>
      <c r="AI28" s="115"/>
      <c r="AK28" s="121"/>
      <c r="AP28" s="212"/>
      <c r="AQ28" s="212"/>
      <c r="BH28" s="180"/>
      <c r="BL28" s="212"/>
      <c r="BM28" s="212"/>
    </row>
    <row r="29" spans="1:95" s="117" customFormat="1" ht="24.95" customHeight="1" thickBot="1" x14ac:dyDescent="0.25">
      <c r="A29" s="323" t="s">
        <v>203</v>
      </c>
      <c r="B29" s="316"/>
      <c r="C29" s="319"/>
      <c r="D29" s="409"/>
      <c r="E29" s="409"/>
      <c r="F29" s="409" t="s">
        <v>199</v>
      </c>
      <c r="G29" s="319"/>
      <c r="H29" s="409" t="s">
        <v>198</v>
      </c>
      <c r="J29" s="127"/>
      <c r="K29" s="448" t="s">
        <v>358</v>
      </c>
      <c r="L29" s="449"/>
      <c r="M29" s="452" t="s">
        <v>357</v>
      </c>
      <c r="N29" s="454"/>
      <c r="O29" s="127"/>
      <c r="P29" s="116"/>
      <c r="Q29" s="6" t="s">
        <v>188</v>
      </c>
      <c r="R29" s="301"/>
      <c r="S29" s="301"/>
      <c r="T29" s="301"/>
      <c r="U29" s="301"/>
      <c r="V29" s="301"/>
      <c r="W29" s="301"/>
      <c r="X29" s="301"/>
      <c r="Y29" s="116"/>
      <c r="Z29" s="115"/>
      <c r="AB29" s="302"/>
      <c r="AC29" s="120"/>
      <c r="AH29" s="115"/>
      <c r="AI29" s="115"/>
      <c r="AK29" s="121"/>
      <c r="AP29" s="213"/>
      <c r="AQ29" s="213"/>
      <c r="BH29" s="180"/>
      <c r="BL29" s="213"/>
      <c r="BM29" s="213"/>
    </row>
    <row r="30" spans="1:95" s="117" customFormat="1" ht="24.95" customHeight="1" thickBot="1" x14ac:dyDescent="0.25">
      <c r="A30" s="324" t="s">
        <v>204</v>
      </c>
      <c r="B30" s="317"/>
      <c r="C30" s="320"/>
      <c r="D30" s="318"/>
      <c r="E30" s="320"/>
      <c r="F30" s="321" t="s">
        <v>202</v>
      </c>
      <c r="G30" s="321"/>
      <c r="H30" s="321" t="s">
        <v>202</v>
      </c>
      <c r="I30" s="410"/>
      <c r="J30" s="127"/>
      <c r="K30" s="448" t="s">
        <v>359</v>
      </c>
      <c r="L30" s="449"/>
      <c r="M30" s="450"/>
      <c r="N30" s="451"/>
      <c r="O30" s="127"/>
      <c r="P30" s="116"/>
      <c r="Q30" s="419" t="s">
        <v>184</v>
      </c>
      <c r="R30" s="6"/>
      <c r="S30" s="6"/>
      <c r="T30" s="6"/>
      <c r="U30" s="6"/>
      <c r="V30" s="6"/>
      <c r="W30" s="303" t="s">
        <v>183</v>
      </c>
      <c r="X30" s="301"/>
      <c r="Y30" s="116"/>
      <c r="Z30" s="115"/>
      <c r="AB30" s="302"/>
      <c r="AC30" s="120"/>
      <c r="AH30" s="115"/>
      <c r="AI30" s="115"/>
      <c r="AK30" s="121"/>
      <c r="AP30" s="215"/>
      <c r="AQ30" s="215"/>
      <c r="BH30" s="180"/>
      <c r="BL30" s="215"/>
      <c r="BM30" s="215"/>
    </row>
    <row r="31" spans="1:95" s="117" customFormat="1" ht="24.95" customHeight="1" thickBot="1" x14ac:dyDescent="0.25">
      <c r="A31" s="325" t="s">
        <v>205</v>
      </c>
      <c r="B31" s="317"/>
      <c r="C31" s="318"/>
      <c r="D31" s="318"/>
      <c r="E31" s="322"/>
      <c r="F31" s="321" t="s">
        <v>202</v>
      </c>
      <c r="G31" s="321"/>
      <c r="H31" s="321" t="s">
        <v>202</v>
      </c>
      <c r="I31" s="410"/>
      <c r="J31" s="127"/>
      <c r="K31" s="453"/>
      <c r="L31" s="449"/>
      <c r="M31" s="450"/>
      <c r="N31" s="451"/>
      <c r="O31" s="127"/>
      <c r="P31" s="116"/>
      <c r="Q31" s="419" t="s">
        <v>185</v>
      </c>
      <c r="R31" s="419"/>
      <c r="S31" s="419"/>
      <c r="T31" s="419"/>
      <c r="U31" s="419"/>
      <c r="V31" s="419"/>
      <c r="W31" s="301"/>
      <c r="X31" s="301"/>
      <c r="Y31" s="116"/>
      <c r="Z31" s="115"/>
      <c r="AA31" s="353"/>
      <c r="AB31" s="302"/>
      <c r="AC31" s="120"/>
      <c r="AH31" s="115"/>
      <c r="AI31" s="115"/>
      <c r="AK31" s="121"/>
      <c r="AP31" s="215"/>
      <c r="AQ31" s="215"/>
      <c r="BH31" s="180"/>
      <c r="BL31" s="215"/>
      <c r="BM31" s="215"/>
    </row>
    <row r="32" spans="1:95" s="117" customFormat="1" ht="24.95" customHeight="1" thickBot="1" x14ac:dyDescent="0.25">
      <c r="C32" s="429">
        <v>12</v>
      </c>
      <c r="D32" s="314"/>
      <c r="E32" s="314"/>
      <c r="F32" s="214"/>
      <c r="G32" s="128"/>
      <c r="H32" s="128"/>
      <c r="I32" s="128"/>
      <c r="J32" s="127"/>
      <c r="K32" s="453"/>
      <c r="L32" s="449"/>
      <c r="M32" s="450"/>
      <c r="N32" s="451"/>
      <c r="O32" s="127"/>
      <c r="P32" s="116"/>
      <c r="Q32" s="304" t="s">
        <v>186</v>
      </c>
      <c r="R32" s="305"/>
      <c r="S32" s="305"/>
      <c r="T32" s="305"/>
      <c r="U32" s="305"/>
      <c r="V32" s="305"/>
      <c r="W32" s="305"/>
      <c r="X32" s="305"/>
      <c r="Y32" s="116"/>
      <c r="Z32" s="115"/>
      <c r="AA32" s="354"/>
      <c r="AB32" s="306"/>
      <c r="AC32" s="120"/>
      <c r="AH32" s="115"/>
      <c r="AI32" s="115"/>
      <c r="AK32" s="121"/>
      <c r="AP32" s="216"/>
      <c r="AQ32" s="216"/>
      <c r="BH32" s="180"/>
      <c r="BL32" s="216"/>
      <c r="BM32" s="216"/>
    </row>
    <row r="33" spans="1:65" s="117" customFormat="1" ht="24.95" customHeight="1" x14ac:dyDescent="0.2">
      <c r="A33" s="366" t="str">
        <f>+Revisions!A28</f>
        <v>v2002Feb-T1-Sales</v>
      </c>
      <c r="C33" s="369">
        <f>+AF3</f>
        <v>0.5</v>
      </c>
      <c r="D33" s="438" t="str">
        <f>+AF2</f>
        <v>w</v>
      </c>
      <c r="F33" s="217"/>
      <c r="G33" s="115"/>
      <c r="H33" s="115"/>
      <c r="I33" s="115"/>
      <c r="J33" s="115"/>
      <c r="K33" s="115"/>
      <c r="L33" s="115"/>
      <c r="M33" s="115"/>
      <c r="N33" s="115"/>
      <c r="O33" s="127"/>
      <c r="P33" s="116"/>
      <c r="Q33" s="304" t="s">
        <v>187</v>
      </c>
      <c r="R33" s="305"/>
      <c r="S33" s="305"/>
      <c r="T33" s="305"/>
      <c r="U33" s="305"/>
      <c r="V33" s="305"/>
      <c r="W33" s="305"/>
      <c r="X33" s="305"/>
      <c r="Y33" s="116"/>
      <c r="Z33" s="115"/>
      <c r="AA33" s="354"/>
      <c r="AB33" s="306"/>
      <c r="AC33" s="120"/>
      <c r="AH33" s="115"/>
      <c r="AI33" s="115"/>
      <c r="AK33" s="121"/>
      <c r="AP33" s="217"/>
      <c r="AQ33" s="217"/>
      <c r="BH33" s="180"/>
      <c r="BL33" s="217"/>
      <c r="BM33" s="217"/>
    </row>
    <row r="34" spans="1:65" s="218" customFormat="1" ht="24.95" hidden="1" customHeight="1" x14ac:dyDescent="0.2">
      <c r="B34" s="219"/>
      <c r="C34" s="219"/>
      <c r="D34" s="219"/>
      <c r="E34" s="219"/>
      <c r="F34" s="219"/>
      <c r="G34" s="220"/>
      <c r="H34" s="220"/>
      <c r="I34" s="220"/>
      <c r="J34" s="220"/>
      <c r="K34" s="220"/>
      <c r="L34" s="220"/>
      <c r="M34" s="220"/>
      <c r="N34" s="220"/>
      <c r="O34" s="220"/>
      <c r="P34" s="221"/>
      <c r="Y34" s="221"/>
      <c r="Z34" s="220"/>
      <c r="AA34" s="355"/>
      <c r="AC34" s="222" t="s">
        <v>18</v>
      </c>
      <c r="AH34" s="220"/>
      <c r="AI34" s="220"/>
      <c r="AK34" s="223"/>
      <c r="AP34" s="219"/>
      <c r="AQ34" s="219"/>
      <c r="BH34" s="224"/>
      <c r="BL34" s="219"/>
      <c r="BM34" s="219"/>
    </row>
    <row r="35" spans="1:65" s="225" customFormat="1" ht="3.95" customHeight="1" x14ac:dyDescent="0.2">
      <c r="P35" s="226"/>
      <c r="Q35" s="227"/>
      <c r="R35" s="228"/>
      <c r="S35" s="228"/>
      <c r="T35" s="228"/>
      <c r="U35" s="228"/>
      <c r="V35" s="228"/>
      <c r="W35" s="228"/>
      <c r="X35" s="228"/>
      <c r="Y35" s="226"/>
      <c r="Z35" s="234"/>
      <c r="AA35" s="356"/>
      <c r="AB35" s="229"/>
      <c r="AK35" s="230"/>
      <c r="BH35" s="231"/>
    </row>
    <row r="36" spans="1:65" x14ac:dyDescent="0.2">
      <c r="Z36" s="234"/>
    </row>
    <row r="37" spans="1:65" x14ac:dyDescent="0.2">
      <c r="Z37" s="234"/>
    </row>
    <row r="38" spans="1:65" x14ac:dyDescent="0.2">
      <c r="A38" s="232">
        <f>+A8</f>
        <v>1</v>
      </c>
      <c r="B38" s="232">
        <f>+B8</f>
        <v>2</v>
      </c>
      <c r="C38" s="232">
        <f>+C8</f>
        <v>3</v>
      </c>
      <c r="G38" s="232">
        <f t="shared" ref="G38:AN38" si="65">+G8</f>
        <v>4</v>
      </c>
      <c r="H38" s="232">
        <f t="shared" si="65"/>
        <v>5</v>
      </c>
      <c r="I38" s="232">
        <f t="shared" si="65"/>
        <v>6</v>
      </c>
      <c r="J38" s="232">
        <f t="shared" si="65"/>
        <v>8</v>
      </c>
      <c r="K38" s="232">
        <f t="shared" si="65"/>
        <v>9</v>
      </c>
      <c r="L38" s="232">
        <f t="shared" si="65"/>
        <v>0</v>
      </c>
      <c r="M38" s="232">
        <f t="shared" si="65"/>
        <v>10</v>
      </c>
      <c r="N38" s="232">
        <f t="shared" si="65"/>
        <v>11</v>
      </c>
      <c r="O38" s="232">
        <f t="shared" si="65"/>
        <v>0</v>
      </c>
      <c r="P38" s="232">
        <f t="shared" si="65"/>
        <v>12</v>
      </c>
      <c r="Q38" s="232">
        <f t="shared" si="65"/>
        <v>13</v>
      </c>
      <c r="R38" s="232">
        <f t="shared" si="65"/>
        <v>14</v>
      </c>
      <c r="S38" s="232">
        <f t="shared" si="65"/>
        <v>0</v>
      </c>
      <c r="T38" s="232">
        <f t="shared" si="65"/>
        <v>0</v>
      </c>
      <c r="U38" s="232">
        <f t="shared" si="65"/>
        <v>0</v>
      </c>
      <c r="V38" s="232">
        <f t="shared" si="65"/>
        <v>0</v>
      </c>
      <c r="W38" s="232">
        <f t="shared" si="65"/>
        <v>16</v>
      </c>
      <c r="X38" s="232">
        <f t="shared" si="65"/>
        <v>17</v>
      </c>
      <c r="Y38" s="232">
        <f t="shared" si="65"/>
        <v>0</v>
      </c>
      <c r="Z38" s="232">
        <f t="shared" si="65"/>
        <v>0</v>
      </c>
      <c r="AA38" s="232">
        <f t="shared" si="65"/>
        <v>16</v>
      </c>
      <c r="AB38" s="232">
        <f t="shared" si="65"/>
        <v>0</v>
      </c>
      <c r="AC38" s="232">
        <f t="shared" si="65"/>
        <v>19</v>
      </c>
      <c r="AD38" s="232">
        <f t="shared" si="65"/>
        <v>20</v>
      </c>
      <c r="AE38" s="232">
        <f t="shared" si="65"/>
        <v>0</v>
      </c>
      <c r="AF38" s="232">
        <f t="shared" si="65"/>
        <v>0</v>
      </c>
      <c r="AG38" s="232">
        <f t="shared" si="65"/>
        <v>0</v>
      </c>
      <c r="AH38" s="232">
        <f t="shared" si="65"/>
        <v>8</v>
      </c>
      <c r="AI38" s="232">
        <f t="shared" si="65"/>
        <v>6</v>
      </c>
      <c r="AJ38" s="232">
        <f t="shared" si="65"/>
        <v>0</v>
      </c>
      <c r="AK38" s="232">
        <f t="shared" si="65"/>
        <v>0</v>
      </c>
      <c r="AL38" s="232">
        <f t="shared" si="65"/>
        <v>0</v>
      </c>
      <c r="AM38" s="232">
        <f t="shared" si="65"/>
        <v>0</v>
      </c>
      <c r="AN38" s="232">
        <f t="shared" si="65"/>
        <v>0</v>
      </c>
    </row>
    <row r="39" spans="1:65" ht="16.5" x14ac:dyDescent="0.2">
      <c r="W39" s="237" t="s">
        <v>36</v>
      </c>
      <c r="X39" s="238" t="e">
        <f>+X40/6</f>
        <v>#REF!</v>
      </c>
    </row>
    <row r="40" spans="1:65" s="240" customFormat="1" ht="16.5" x14ac:dyDescent="0.2">
      <c r="G40" s="234" t="s">
        <v>82</v>
      </c>
      <c r="H40" s="239"/>
      <c r="I40" s="239"/>
      <c r="J40" s="239"/>
      <c r="K40" s="239"/>
      <c r="L40" s="239"/>
      <c r="M40" s="239"/>
      <c r="N40" s="239"/>
      <c r="O40" s="239"/>
      <c r="P40" s="241"/>
      <c r="Q40" s="242"/>
      <c r="W40" s="243" t="s">
        <v>33</v>
      </c>
      <c r="X40" s="238" t="e">
        <f>+X26/Q41</f>
        <v>#REF!</v>
      </c>
      <c r="Y40" s="241"/>
      <c r="Z40" s="241"/>
      <c r="AA40" s="357"/>
      <c r="AB40" s="239"/>
      <c r="AC40" s="229"/>
      <c r="AH40" s="239"/>
      <c r="AI40" s="239"/>
      <c r="AK40" s="244"/>
      <c r="BH40" s="245"/>
    </row>
    <row r="41" spans="1:65" ht="16.5" x14ac:dyDescent="0.2">
      <c r="B41" s="246"/>
      <c r="C41" s="246"/>
      <c r="D41" s="246"/>
      <c r="E41" s="246"/>
      <c r="F41" s="246"/>
      <c r="G41" s="234" t="s">
        <v>83</v>
      </c>
      <c r="Q41" s="207">
        <f>+Q26/6</f>
        <v>0</v>
      </c>
      <c r="R41" s="247" t="s">
        <v>81</v>
      </c>
      <c r="S41" s="247"/>
      <c r="T41" s="247"/>
      <c r="U41" s="247"/>
      <c r="V41" s="247"/>
      <c r="W41" s="248" t="s">
        <v>34</v>
      </c>
      <c r="X41" s="249" t="e">
        <f>+X26/I5</f>
        <v>#REF!</v>
      </c>
      <c r="AP41" s="246"/>
      <c r="AQ41" s="246"/>
      <c r="BL41" s="246"/>
      <c r="BM41" s="246"/>
    </row>
    <row r="42" spans="1:65" ht="16.5" x14ac:dyDescent="0.2">
      <c r="G42" s="234" t="s">
        <v>84</v>
      </c>
      <c r="W42" s="250" t="s">
        <v>35</v>
      </c>
      <c r="X42" s="251" t="e">
        <f>+Q41/I5</f>
        <v>#DIV/0!</v>
      </c>
    </row>
    <row r="43" spans="1:65" x14ac:dyDescent="0.2">
      <c r="B43" s="246"/>
      <c r="C43" s="246"/>
      <c r="D43" s="246"/>
      <c r="E43" s="246"/>
      <c r="F43" s="246"/>
      <c r="G43" s="234" t="s">
        <v>87</v>
      </c>
      <c r="AP43" s="246"/>
      <c r="AQ43" s="246"/>
      <c r="BL43" s="246"/>
      <c r="BM43" s="246"/>
    </row>
    <row r="44" spans="1:65" x14ac:dyDescent="0.2">
      <c r="W44" s="252" t="e">
        <f>+#REF!</f>
        <v>#REF!</v>
      </c>
      <c r="X44" s="253" t="e">
        <f>+#REF!</f>
        <v>#REF!</v>
      </c>
    </row>
    <row r="45" spans="1:65" x14ac:dyDescent="0.2">
      <c r="W45" s="252" t="e">
        <f>+#REF!</f>
        <v>#REF!</v>
      </c>
      <c r="X45" s="253" t="e">
        <f>+#REF!</f>
        <v>#REF!</v>
      </c>
    </row>
    <row r="46" spans="1:65" x14ac:dyDescent="0.2">
      <c r="W46" s="252" t="e">
        <f>+#REF!</f>
        <v>#REF!</v>
      </c>
      <c r="X46" s="253" t="e">
        <f>+#REF!</f>
        <v>#REF!</v>
      </c>
    </row>
  </sheetData>
  <mergeCells count="3">
    <mergeCell ref="D6:D7"/>
    <mergeCell ref="AO6:AO7"/>
    <mergeCell ref="BK6:BK7"/>
  </mergeCells>
  <phoneticPr fontId="0" type="noConversion"/>
  <hyperlinks>
    <hyperlink ref="R5" r:id="rId1"/>
  </hyperlinks>
  <pageMargins left="0.5" right="0.25" top="0.35" bottom="0.3" header="0.25" footer="0.22"/>
  <pageSetup scale="55" fitToWidth="2" orientation="landscape" r:id="rId2"/>
  <headerFooter alignWithMargins="0">
    <oddFooter>&amp;L&amp;8Printed @ &amp;T on &amp;D&amp;CPage &amp;P of &amp;N&amp;R&amp;9Tab: &amp;A   in File: &amp;F</oddFooter>
  </headerFooter>
  <colBreaks count="1" manualBreakCount="1">
    <brk id="15" min="8" max="33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Z43"/>
  <sheetViews>
    <sheetView zoomScale="75" zoomScaleNormal="100" zoomScaleSheetLayoutView="100" workbookViewId="0">
      <pane xSplit="3" ySplit="8" topLeftCell="D9" activePane="bottomRight" state="frozen"/>
      <selection activeCell="D11" sqref="D11"/>
      <selection pane="topRight" activeCell="D11" sqref="D11"/>
      <selection pane="bottomLeft" activeCell="D11" sqref="D11"/>
      <selection pane="bottomRight" activeCell="I9" sqref="I9"/>
    </sheetView>
  </sheetViews>
  <sheetFormatPr defaultColWidth="9.33203125" defaultRowHeight="15.75" x14ac:dyDescent="0.2"/>
  <cols>
    <col min="1" max="1" width="9.33203125" style="232"/>
    <col min="2" max="3" width="15.83203125" style="232" customWidth="1"/>
    <col min="4" max="4" width="3.83203125" style="232" customWidth="1"/>
    <col min="5" max="5" width="13.83203125" style="234" hidden="1" customWidth="1"/>
    <col min="6" max="6" width="17.33203125" style="234" hidden="1" customWidth="1"/>
    <col min="7" max="7" width="15.83203125" style="234" customWidth="1"/>
    <col min="8" max="8" width="13.83203125" style="234" hidden="1" customWidth="1"/>
    <col min="9" max="9" width="13.83203125" style="234" customWidth="1"/>
    <col min="10" max="10" width="15.83203125" style="234" hidden="1" customWidth="1"/>
    <col min="11" max="11" width="17.83203125" style="234" hidden="1" customWidth="1"/>
    <col min="12" max="12" width="30.1640625" style="234" customWidth="1"/>
    <col min="13" max="16" width="15.83203125" style="234" customWidth="1"/>
    <col min="17" max="17" width="0.5" style="226" customWidth="1"/>
    <col min="18" max="18" width="1.83203125" style="239" customWidth="1"/>
    <col min="19" max="19" width="0.5" style="225" customWidth="1"/>
    <col min="20" max="44" width="10.83203125" style="234" customWidth="1"/>
    <col min="45" max="45" width="45.83203125" style="232" customWidth="1"/>
    <col min="46" max="46" width="0.5" style="226" customWidth="1"/>
    <col min="47" max="47" width="9.33203125" style="232"/>
    <col min="48" max="48" width="0.5" style="226" customWidth="1"/>
    <col min="49" max="49" width="9.33203125" style="232"/>
    <col min="50" max="52" width="25.83203125" style="232" customWidth="1"/>
    <col min="53" max="16384" width="9.33203125" style="232"/>
  </cols>
  <sheetData>
    <row r="1" spans="1:52" s="255" customFormat="1" ht="24.95" customHeight="1" thickBot="1" x14ac:dyDescent="0.25">
      <c r="A1" s="254" t="s">
        <v>37</v>
      </c>
      <c r="C1" s="254"/>
      <c r="D1" s="124"/>
      <c r="E1" s="256"/>
      <c r="F1" s="256"/>
      <c r="G1" s="124" t="s">
        <v>40</v>
      </c>
      <c r="K1" s="257"/>
      <c r="L1" s="256"/>
      <c r="M1" s="256"/>
      <c r="N1" s="256"/>
      <c r="O1" s="256"/>
      <c r="P1" s="256"/>
      <c r="Q1" s="258"/>
      <c r="R1" s="259"/>
      <c r="S1" s="260" t="s">
        <v>18</v>
      </c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T1" s="258"/>
      <c r="AV1" s="258"/>
      <c r="AX1" s="255" t="s">
        <v>69</v>
      </c>
      <c r="AY1" s="255" t="s">
        <v>74</v>
      </c>
      <c r="AZ1" s="255" t="s">
        <v>69</v>
      </c>
    </row>
    <row r="2" spans="1:52" s="255" customFormat="1" ht="24.95" customHeight="1" thickBot="1" x14ac:dyDescent="0.25">
      <c r="B2" s="261" t="s">
        <v>0</v>
      </c>
      <c r="C2" s="262" t="e">
        <f>+#REF!</f>
        <v>#REF!</v>
      </c>
      <c r="D2" s="263"/>
      <c r="E2" s="264"/>
      <c r="F2" s="265"/>
      <c r="K2" s="256"/>
      <c r="L2" s="268"/>
      <c r="M2" s="266" t="s">
        <v>42</v>
      </c>
      <c r="N2" s="267"/>
      <c r="O2" s="267"/>
      <c r="P2" s="267"/>
      <c r="Q2" s="258"/>
      <c r="R2" s="259"/>
      <c r="S2" s="260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T2" s="258"/>
      <c r="AV2" s="258"/>
      <c r="AX2" s="269" t="s">
        <v>70</v>
      </c>
      <c r="AY2" s="269" t="s">
        <v>75</v>
      </c>
      <c r="AZ2" s="269" t="s">
        <v>75</v>
      </c>
    </row>
    <row r="3" spans="1:52" s="255" customFormat="1" ht="24.95" customHeight="1" thickBot="1" x14ac:dyDescent="0.25">
      <c r="B3" s="261" t="s">
        <v>39</v>
      </c>
      <c r="C3" s="262" t="e">
        <f>+#REF!</f>
        <v>#REF!</v>
      </c>
      <c r="D3" s="263"/>
      <c r="E3" s="264"/>
      <c r="F3" s="265"/>
      <c r="K3" s="256"/>
      <c r="L3" s="268"/>
      <c r="M3" s="256"/>
      <c r="N3" s="256" t="s">
        <v>85</v>
      </c>
      <c r="O3" s="256"/>
      <c r="P3" s="256"/>
      <c r="Q3" s="258"/>
      <c r="R3" s="259"/>
      <c r="S3" s="260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T3" s="258"/>
      <c r="AV3" s="258"/>
      <c r="AX3" s="269" t="s">
        <v>71</v>
      </c>
      <c r="AY3" s="269" t="s">
        <v>76</v>
      </c>
      <c r="AZ3" s="269" t="s">
        <v>76</v>
      </c>
    </row>
    <row r="4" spans="1:52" s="255" customFormat="1" ht="24.95" customHeight="1" thickBot="1" x14ac:dyDescent="0.25">
      <c r="B4" s="261" t="s">
        <v>11</v>
      </c>
      <c r="C4" s="262" t="e">
        <f>+#REF!</f>
        <v>#REF!</v>
      </c>
      <c r="D4" s="263"/>
      <c r="E4" s="264"/>
      <c r="F4" s="265"/>
      <c r="K4" s="256"/>
      <c r="L4" s="268"/>
      <c r="M4" s="256"/>
      <c r="N4" s="256"/>
      <c r="O4" s="256"/>
      <c r="P4" s="256"/>
      <c r="Q4" s="258"/>
      <c r="R4" s="259"/>
      <c r="S4" s="260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T4" s="258"/>
      <c r="AV4" s="258"/>
      <c r="AX4" s="269" t="s">
        <v>72</v>
      </c>
      <c r="AY4" s="269" t="s">
        <v>77</v>
      </c>
      <c r="AZ4" s="269" t="s">
        <v>77</v>
      </c>
    </row>
    <row r="5" spans="1:52" s="255" customFormat="1" ht="24.95" customHeight="1" thickBot="1" x14ac:dyDescent="0.25">
      <c r="B5" s="246" t="s">
        <v>30</v>
      </c>
      <c r="C5" s="262" t="e">
        <f>+#REF!</f>
        <v>#REF!</v>
      </c>
      <c r="D5" s="263"/>
      <c r="E5" s="264"/>
      <c r="F5" s="256"/>
      <c r="L5" s="270"/>
      <c r="M5" s="271" t="s">
        <v>41</v>
      </c>
      <c r="N5" s="256"/>
      <c r="O5" s="256"/>
      <c r="P5" s="256"/>
      <c r="Q5" s="258"/>
      <c r="R5" s="259"/>
      <c r="S5" s="260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T5" s="258"/>
      <c r="AV5" s="258"/>
      <c r="AX5" s="269" t="s">
        <v>73</v>
      </c>
      <c r="AY5" s="269" t="s">
        <v>73</v>
      </c>
      <c r="AZ5" s="269" t="s">
        <v>73</v>
      </c>
    </row>
    <row r="6" spans="1:52" s="255" customFormat="1" ht="24.95" customHeight="1" x14ac:dyDescent="0.2">
      <c r="A6" s="272"/>
      <c r="B6" s="273" t="s">
        <v>26</v>
      </c>
      <c r="C6" s="274"/>
      <c r="D6" s="461" t="s">
        <v>32</v>
      </c>
      <c r="E6" s="275" t="s">
        <v>1</v>
      </c>
      <c r="F6" s="275" t="s">
        <v>7</v>
      </c>
      <c r="G6" s="275" t="s">
        <v>20</v>
      </c>
      <c r="H6" s="275" t="s">
        <v>4</v>
      </c>
      <c r="I6" s="275" t="s">
        <v>4</v>
      </c>
      <c r="J6" s="275" t="s">
        <v>13</v>
      </c>
      <c r="K6" s="275" t="s">
        <v>4</v>
      </c>
      <c r="L6" s="276" t="s">
        <v>16</v>
      </c>
      <c r="M6" s="271"/>
      <c r="N6" s="274" t="s">
        <v>62</v>
      </c>
      <c r="O6" s="274" t="s">
        <v>64</v>
      </c>
      <c r="P6" s="274" t="s">
        <v>68</v>
      </c>
      <c r="Q6" s="258"/>
      <c r="R6" s="259"/>
      <c r="S6" s="260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T6" s="258"/>
      <c r="AV6" s="258"/>
      <c r="AY6" s="269" t="s">
        <v>78</v>
      </c>
      <c r="AZ6" s="277" t="s">
        <v>79</v>
      </c>
    </row>
    <row r="7" spans="1:52" s="255" customFormat="1" ht="50.1" customHeight="1" thickBot="1" x14ac:dyDescent="0.25">
      <c r="A7" s="278" t="s">
        <v>9</v>
      </c>
      <c r="B7" s="279" t="s">
        <v>19</v>
      </c>
      <c r="C7" s="280" t="s">
        <v>17</v>
      </c>
      <c r="D7" s="462"/>
      <c r="E7" s="281" t="s">
        <v>2</v>
      </c>
      <c r="F7" s="281" t="s">
        <v>3</v>
      </c>
      <c r="G7" s="282" t="s">
        <v>21</v>
      </c>
      <c r="H7" s="281" t="s">
        <v>2</v>
      </c>
      <c r="I7" s="281" t="s">
        <v>19</v>
      </c>
      <c r="J7" s="281" t="s">
        <v>20</v>
      </c>
      <c r="K7" s="281" t="s">
        <v>5</v>
      </c>
      <c r="L7" s="283" t="s">
        <v>8</v>
      </c>
      <c r="M7" s="284" t="s">
        <v>19</v>
      </c>
      <c r="N7" s="285" t="s">
        <v>65</v>
      </c>
      <c r="O7" s="285" t="s">
        <v>67</v>
      </c>
      <c r="P7" s="286" t="s">
        <v>66</v>
      </c>
      <c r="Q7" s="258"/>
      <c r="R7" s="259"/>
      <c r="S7" s="260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285"/>
      <c r="AT7" s="258"/>
      <c r="AU7" s="255" t="s">
        <v>63</v>
      </c>
      <c r="AV7" s="258"/>
      <c r="AX7" s="255" t="str">
        <f>+N6</f>
        <v>W</v>
      </c>
      <c r="AY7" s="255" t="str">
        <f>+O6</f>
        <v>D</v>
      </c>
      <c r="AZ7" s="255" t="str">
        <f>+P6</f>
        <v>S</v>
      </c>
    </row>
    <row r="8" spans="1:52" s="255" customFormat="1" ht="3" customHeight="1" x14ac:dyDescent="0.2">
      <c r="A8" s="255">
        <v>1</v>
      </c>
      <c r="B8" s="255">
        <v>2</v>
      </c>
      <c r="C8" s="255">
        <v>3</v>
      </c>
      <c r="D8" s="117"/>
      <c r="E8" s="255">
        <v>4</v>
      </c>
      <c r="F8" s="255">
        <v>5</v>
      </c>
      <c r="G8" s="255">
        <v>6</v>
      </c>
      <c r="H8" s="255">
        <v>7</v>
      </c>
      <c r="I8" s="255">
        <v>8</v>
      </c>
      <c r="J8" s="255">
        <v>9</v>
      </c>
      <c r="K8" s="255">
        <v>10</v>
      </c>
      <c r="L8" s="270">
        <v>11</v>
      </c>
      <c r="M8" s="255">
        <v>2</v>
      </c>
      <c r="N8" s="255">
        <v>3</v>
      </c>
      <c r="Q8" s="255">
        <v>12</v>
      </c>
      <c r="R8" s="255">
        <v>18</v>
      </c>
      <c r="S8" s="255">
        <v>19</v>
      </c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5">
        <v>20</v>
      </c>
      <c r="AT8" s="258"/>
      <c r="AV8" s="258"/>
    </row>
    <row r="9" spans="1:52" s="294" customFormat="1" ht="35.1" customHeight="1" x14ac:dyDescent="0.2">
      <c r="A9" s="287">
        <v>1</v>
      </c>
      <c r="B9" s="288">
        <f>IF(+I9=0,"",+M9-2*I9-0.375+1.25)</f>
        <v>20.375</v>
      </c>
      <c r="C9" s="289">
        <f>IF(I9="","",IF(+D9="W",+AX9,+IF(+D9="D",+AY9,+IF(+D9="S",+AZ9,"Err"))))</f>
        <v>57.375</v>
      </c>
      <c r="D9" s="35" t="s">
        <v>62</v>
      </c>
      <c r="E9" s="11"/>
      <c r="F9" s="12"/>
      <c r="G9" s="11"/>
      <c r="H9" s="11"/>
      <c r="I9" s="9">
        <v>3.25</v>
      </c>
      <c r="J9" s="13"/>
      <c r="K9" s="11"/>
      <c r="L9" s="15"/>
      <c r="M9" s="14">
        <v>26</v>
      </c>
      <c r="N9" s="10">
        <v>63</v>
      </c>
      <c r="O9" s="10"/>
      <c r="P9" s="10"/>
      <c r="Q9" s="290"/>
      <c r="R9" s="291"/>
      <c r="S9" s="292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293"/>
      <c r="AT9" s="290"/>
      <c r="AU9" s="299">
        <f>3/16</f>
        <v>0.1875</v>
      </c>
      <c r="AV9" s="290"/>
      <c r="AX9" s="295">
        <f>+N9-(2*I9)-(2*AU9)+(2*0.625)</f>
        <v>57.375</v>
      </c>
      <c r="AY9" s="295">
        <f>+O9-I9-AU9+0.625</f>
        <v>-2.8125</v>
      </c>
      <c r="AZ9" s="295">
        <f>+P9-I9-AU9+0.625</f>
        <v>-2.8125</v>
      </c>
    </row>
    <row r="10" spans="1:52" s="294" customFormat="1" ht="35.1" customHeight="1" x14ac:dyDescent="0.2">
      <c r="A10" s="287">
        <v>2</v>
      </c>
      <c r="B10" s="288" t="str">
        <f t="shared" ref="B10:B17" si="0">IF(+I10=0,"",+M10-2*I10-0.375+1.25)</f>
        <v/>
      </c>
      <c r="C10" s="289" t="str">
        <f t="shared" ref="C10:C17" si="1">IF(I10="","",IF(+D10="W",+AX10,+IF(+D10="D",+AY10,+IF(+D10="S",+AZ10,"Err"))))</f>
        <v/>
      </c>
      <c r="D10" s="35" t="s">
        <v>62</v>
      </c>
      <c r="E10" s="11"/>
      <c r="F10" s="12"/>
      <c r="G10" s="11"/>
      <c r="H10" s="11"/>
      <c r="I10" s="9"/>
      <c r="J10" s="13"/>
      <c r="K10" s="11"/>
      <c r="L10" s="15"/>
      <c r="M10" s="14"/>
      <c r="N10" s="10"/>
      <c r="O10" s="10"/>
      <c r="P10" s="10"/>
      <c r="Q10" s="290"/>
      <c r="R10" s="291"/>
      <c r="S10" s="292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296"/>
      <c r="AT10" s="290"/>
      <c r="AU10" s="294">
        <f>+AU9</f>
        <v>0.1875</v>
      </c>
      <c r="AV10" s="290"/>
      <c r="AX10" s="295">
        <f t="shared" ref="AX10:AX17" si="2">+N10-(2*I10)-(2*AU10)+(2*0.625)</f>
        <v>0.875</v>
      </c>
      <c r="AY10" s="295">
        <f t="shared" ref="AY10:AY17" si="3">+O10-I10-AU10+0.625</f>
        <v>0.4375</v>
      </c>
      <c r="AZ10" s="295">
        <f t="shared" ref="AZ10:AZ17" si="4">+P10-I10-AU10+0.625</f>
        <v>0.4375</v>
      </c>
    </row>
    <row r="11" spans="1:52" s="294" customFormat="1" ht="35.1" customHeight="1" x14ac:dyDescent="0.2">
      <c r="A11" s="287">
        <v>3</v>
      </c>
      <c r="B11" s="288" t="str">
        <f t="shared" si="0"/>
        <v/>
      </c>
      <c r="C11" s="289" t="str">
        <f t="shared" si="1"/>
        <v/>
      </c>
      <c r="D11" s="35" t="s">
        <v>62</v>
      </c>
      <c r="E11" s="11"/>
      <c r="F11" s="12"/>
      <c r="G11" s="11"/>
      <c r="H11" s="11"/>
      <c r="I11" s="9"/>
      <c r="J11" s="13"/>
      <c r="K11" s="11"/>
      <c r="L11" s="15"/>
      <c r="M11" s="14"/>
      <c r="N11" s="10"/>
      <c r="O11" s="10"/>
      <c r="P11" s="10"/>
      <c r="Q11" s="290"/>
      <c r="R11" s="291"/>
      <c r="S11" s="292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296"/>
      <c r="AT11" s="290"/>
      <c r="AU11" s="294">
        <f t="shared" ref="AU11:AU17" si="5">+AU10</f>
        <v>0.1875</v>
      </c>
      <c r="AV11" s="290"/>
      <c r="AX11" s="295">
        <f t="shared" si="2"/>
        <v>0.875</v>
      </c>
      <c r="AY11" s="295">
        <f t="shared" si="3"/>
        <v>0.4375</v>
      </c>
      <c r="AZ11" s="295">
        <f t="shared" si="4"/>
        <v>0.4375</v>
      </c>
    </row>
    <row r="12" spans="1:52" s="294" customFormat="1" ht="35.1" customHeight="1" x14ac:dyDescent="0.2">
      <c r="A12" s="287">
        <v>4</v>
      </c>
      <c r="B12" s="288" t="str">
        <f t="shared" si="0"/>
        <v/>
      </c>
      <c r="C12" s="289" t="str">
        <f t="shared" si="1"/>
        <v/>
      </c>
      <c r="D12" s="35" t="s">
        <v>68</v>
      </c>
      <c r="E12" s="11"/>
      <c r="F12" s="12"/>
      <c r="G12" s="11"/>
      <c r="H12" s="11"/>
      <c r="I12" s="9"/>
      <c r="J12" s="13"/>
      <c r="K12" s="11"/>
      <c r="L12" s="15"/>
      <c r="M12" s="14"/>
      <c r="N12" s="10"/>
      <c r="O12" s="10"/>
      <c r="P12" s="10"/>
      <c r="Q12" s="290"/>
      <c r="R12" s="291"/>
      <c r="S12" s="292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296"/>
      <c r="AT12" s="290"/>
      <c r="AU12" s="294">
        <f t="shared" si="5"/>
        <v>0.1875</v>
      </c>
      <c r="AV12" s="290"/>
      <c r="AX12" s="295">
        <f t="shared" si="2"/>
        <v>0.875</v>
      </c>
      <c r="AY12" s="295">
        <f t="shared" si="3"/>
        <v>0.4375</v>
      </c>
      <c r="AZ12" s="295">
        <f t="shared" si="4"/>
        <v>0.4375</v>
      </c>
    </row>
    <row r="13" spans="1:52" s="294" customFormat="1" ht="35.1" customHeight="1" x14ac:dyDescent="0.2">
      <c r="A13" s="287">
        <v>5</v>
      </c>
      <c r="B13" s="288" t="str">
        <f t="shared" si="0"/>
        <v/>
      </c>
      <c r="C13" s="289" t="str">
        <f t="shared" si="1"/>
        <v/>
      </c>
      <c r="D13" s="35" t="s">
        <v>62</v>
      </c>
      <c r="E13" s="11"/>
      <c r="F13" s="12"/>
      <c r="G13" s="11"/>
      <c r="H13" s="11"/>
      <c r="I13" s="9"/>
      <c r="J13" s="13"/>
      <c r="K13" s="11"/>
      <c r="L13" s="15"/>
      <c r="M13" s="14"/>
      <c r="N13" s="10"/>
      <c r="O13" s="10"/>
      <c r="P13" s="10"/>
      <c r="Q13" s="290"/>
      <c r="R13" s="291"/>
      <c r="S13" s="292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296"/>
      <c r="AT13" s="290"/>
      <c r="AU13" s="294">
        <f t="shared" si="5"/>
        <v>0.1875</v>
      </c>
      <c r="AV13" s="290"/>
      <c r="AX13" s="295">
        <f t="shared" si="2"/>
        <v>0.875</v>
      </c>
      <c r="AY13" s="295">
        <f t="shared" si="3"/>
        <v>0.4375</v>
      </c>
      <c r="AZ13" s="295">
        <f t="shared" si="4"/>
        <v>0.4375</v>
      </c>
    </row>
    <row r="14" spans="1:52" s="294" customFormat="1" ht="35.1" customHeight="1" x14ac:dyDescent="0.2">
      <c r="A14" s="287">
        <v>6</v>
      </c>
      <c r="B14" s="288" t="str">
        <f t="shared" si="0"/>
        <v/>
      </c>
      <c r="C14" s="289" t="str">
        <f t="shared" si="1"/>
        <v/>
      </c>
      <c r="D14" s="35" t="s">
        <v>62</v>
      </c>
      <c r="E14" s="11"/>
      <c r="F14" s="12"/>
      <c r="G14" s="11"/>
      <c r="H14" s="11"/>
      <c r="I14" s="9"/>
      <c r="J14" s="13"/>
      <c r="K14" s="11"/>
      <c r="L14" s="15"/>
      <c r="M14" s="14"/>
      <c r="N14" s="10"/>
      <c r="O14" s="10"/>
      <c r="P14" s="10"/>
      <c r="Q14" s="290"/>
      <c r="R14" s="291"/>
      <c r="S14" s="292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296"/>
      <c r="AT14" s="290"/>
      <c r="AU14" s="294">
        <f t="shared" si="5"/>
        <v>0.1875</v>
      </c>
      <c r="AV14" s="290"/>
      <c r="AX14" s="295">
        <f t="shared" si="2"/>
        <v>0.875</v>
      </c>
      <c r="AY14" s="295">
        <f t="shared" si="3"/>
        <v>0.4375</v>
      </c>
      <c r="AZ14" s="295">
        <f t="shared" si="4"/>
        <v>0.4375</v>
      </c>
    </row>
    <row r="15" spans="1:52" s="294" customFormat="1" ht="35.1" customHeight="1" x14ac:dyDescent="0.2">
      <c r="A15" s="287">
        <v>7</v>
      </c>
      <c r="B15" s="288" t="str">
        <f t="shared" si="0"/>
        <v/>
      </c>
      <c r="C15" s="289" t="str">
        <f t="shared" si="1"/>
        <v/>
      </c>
      <c r="D15" s="35" t="s">
        <v>62</v>
      </c>
      <c r="E15" s="11"/>
      <c r="F15" s="12"/>
      <c r="G15" s="11"/>
      <c r="H15" s="11"/>
      <c r="I15" s="9"/>
      <c r="J15" s="13"/>
      <c r="K15" s="11"/>
      <c r="L15" s="15"/>
      <c r="M15" s="14"/>
      <c r="N15" s="10"/>
      <c r="O15" s="10"/>
      <c r="P15" s="10"/>
      <c r="Q15" s="290"/>
      <c r="R15" s="291"/>
      <c r="S15" s="292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296"/>
      <c r="AT15" s="290"/>
      <c r="AU15" s="294">
        <f t="shared" si="5"/>
        <v>0.1875</v>
      </c>
      <c r="AV15" s="290"/>
      <c r="AX15" s="295">
        <f t="shared" si="2"/>
        <v>0.875</v>
      </c>
      <c r="AY15" s="295">
        <f t="shared" si="3"/>
        <v>0.4375</v>
      </c>
      <c r="AZ15" s="295">
        <f t="shared" si="4"/>
        <v>0.4375</v>
      </c>
    </row>
    <row r="16" spans="1:52" s="294" customFormat="1" ht="35.1" customHeight="1" x14ac:dyDescent="0.2">
      <c r="A16" s="287">
        <v>8</v>
      </c>
      <c r="B16" s="288" t="str">
        <f t="shared" si="0"/>
        <v/>
      </c>
      <c r="C16" s="289" t="str">
        <f t="shared" si="1"/>
        <v/>
      </c>
      <c r="D16" s="35" t="s">
        <v>62</v>
      </c>
      <c r="E16" s="11"/>
      <c r="F16" s="12"/>
      <c r="G16" s="11"/>
      <c r="H16" s="11"/>
      <c r="I16" s="9"/>
      <c r="J16" s="13"/>
      <c r="K16" s="11"/>
      <c r="L16" s="15"/>
      <c r="M16" s="14"/>
      <c r="N16" s="10"/>
      <c r="O16" s="10"/>
      <c r="P16" s="10"/>
      <c r="Q16" s="290"/>
      <c r="R16" s="291"/>
      <c r="S16" s="292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296"/>
      <c r="AT16" s="290"/>
      <c r="AU16" s="294">
        <f t="shared" si="5"/>
        <v>0.1875</v>
      </c>
      <c r="AV16" s="290"/>
      <c r="AX16" s="295">
        <f t="shared" si="2"/>
        <v>0.875</v>
      </c>
      <c r="AY16" s="295">
        <f t="shared" si="3"/>
        <v>0.4375</v>
      </c>
      <c r="AZ16" s="295">
        <f t="shared" si="4"/>
        <v>0.4375</v>
      </c>
    </row>
    <row r="17" spans="1:52" s="294" customFormat="1" ht="35.1" customHeight="1" x14ac:dyDescent="0.2">
      <c r="A17" s="287">
        <v>9</v>
      </c>
      <c r="B17" s="288" t="str">
        <f t="shared" si="0"/>
        <v/>
      </c>
      <c r="C17" s="289" t="str">
        <f t="shared" si="1"/>
        <v/>
      </c>
      <c r="D17" s="35" t="s">
        <v>62</v>
      </c>
      <c r="E17" s="11"/>
      <c r="F17" s="12"/>
      <c r="G17" s="11"/>
      <c r="H17" s="11"/>
      <c r="I17" s="9"/>
      <c r="J17" s="13"/>
      <c r="K17" s="11"/>
      <c r="L17" s="15"/>
      <c r="M17" s="14"/>
      <c r="N17" s="10"/>
      <c r="O17" s="10"/>
      <c r="P17" s="10"/>
      <c r="Q17" s="290"/>
      <c r="R17" s="291"/>
      <c r="S17" s="292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296"/>
      <c r="AT17" s="290"/>
      <c r="AU17" s="294">
        <f t="shared" si="5"/>
        <v>0.1875</v>
      </c>
      <c r="AV17" s="290"/>
      <c r="AX17" s="295">
        <f t="shared" si="2"/>
        <v>0.875</v>
      </c>
      <c r="AY17" s="295">
        <f t="shared" si="3"/>
        <v>0.4375</v>
      </c>
      <c r="AZ17" s="295">
        <f t="shared" si="4"/>
        <v>0.4375</v>
      </c>
    </row>
    <row r="18" spans="1:52" s="294" customFormat="1" ht="35.1" customHeight="1" x14ac:dyDescent="0.2">
      <c r="A18" s="287">
        <v>10</v>
      </c>
      <c r="B18" s="288" t="str">
        <f t="shared" ref="B18:B23" si="6">IF(+I18=0,"",+M18-2*I18-0.375+1.25)</f>
        <v/>
      </c>
      <c r="C18" s="289" t="str">
        <f t="shared" ref="C18:C23" si="7">IF(I18="","",IF(+D18="W",+AX18,+IF(+D18="D",+AY18,+IF(+D18="S",+AZ18,"Err"))))</f>
        <v/>
      </c>
      <c r="D18" s="35" t="s">
        <v>62</v>
      </c>
      <c r="E18" s="11"/>
      <c r="F18" s="12"/>
      <c r="G18" s="11"/>
      <c r="H18" s="11"/>
      <c r="I18" s="9"/>
      <c r="J18" s="13"/>
      <c r="K18" s="11"/>
      <c r="L18" s="15"/>
      <c r="M18" s="14"/>
      <c r="N18" s="10"/>
      <c r="O18" s="10"/>
      <c r="P18" s="10"/>
      <c r="Q18" s="290"/>
      <c r="R18" s="291"/>
      <c r="S18" s="292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296"/>
      <c r="AT18" s="290"/>
      <c r="AU18" s="294">
        <f t="shared" ref="AU18:AU23" si="8">+AU17</f>
        <v>0.1875</v>
      </c>
      <c r="AV18" s="290"/>
      <c r="AX18" s="295">
        <f t="shared" ref="AX18:AX23" si="9">+N18-(2*I18)-(2*AU18)+(2*0.625)</f>
        <v>0.875</v>
      </c>
      <c r="AY18" s="295">
        <f t="shared" ref="AY18:AY23" si="10">+O18-I18-AU18+0.625</f>
        <v>0.4375</v>
      </c>
      <c r="AZ18" s="295">
        <f t="shared" ref="AZ18:AZ23" si="11">+P18-I18-AU18+0.625</f>
        <v>0.4375</v>
      </c>
    </row>
    <row r="19" spans="1:52" s="294" customFormat="1" ht="35.1" customHeight="1" x14ac:dyDescent="0.2">
      <c r="A19" s="287">
        <v>11</v>
      </c>
      <c r="B19" s="288" t="str">
        <f t="shared" si="6"/>
        <v/>
      </c>
      <c r="C19" s="289" t="str">
        <f t="shared" si="7"/>
        <v/>
      </c>
      <c r="D19" s="35" t="s">
        <v>62</v>
      </c>
      <c r="E19" s="11"/>
      <c r="F19" s="12"/>
      <c r="G19" s="11"/>
      <c r="H19" s="11"/>
      <c r="I19" s="9"/>
      <c r="J19" s="13"/>
      <c r="K19" s="11"/>
      <c r="L19" s="15"/>
      <c r="M19" s="14"/>
      <c r="N19" s="10"/>
      <c r="O19" s="10"/>
      <c r="P19" s="10"/>
      <c r="Q19" s="290"/>
      <c r="R19" s="291"/>
      <c r="S19" s="292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296"/>
      <c r="AT19" s="290"/>
      <c r="AU19" s="294">
        <f t="shared" si="8"/>
        <v>0.1875</v>
      </c>
      <c r="AV19" s="290"/>
      <c r="AX19" s="295">
        <f t="shared" si="9"/>
        <v>0.875</v>
      </c>
      <c r="AY19" s="295">
        <f t="shared" si="10"/>
        <v>0.4375</v>
      </c>
      <c r="AZ19" s="295">
        <f t="shared" si="11"/>
        <v>0.4375</v>
      </c>
    </row>
    <row r="20" spans="1:52" s="294" customFormat="1" ht="35.1" customHeight="1" x14ac:dyDescent="0.2">
      <c r="A20" s="287">
        <v>12</v>
      </c>
      <c r="B20" s="288" t="str">
        <f t="shared" si="6"/>
        <v/>
      </c>
      <c r="C20" s="289" t="str">
        <f t="shared" si="7"/>
        <v/>
      </c>
      <c r="D20" s="35" t="s">
        <v>62</v>
      </c>
      <c r="E20" s="11"/>
      <c r="F20" s="12"/>
      <c r="G20" s="11"/>
      <c r="H20" s="11"/>
      <c r="I20" s="9"/>
      <c r="J20" s="13"/>
      <c r="K20" s="11"/>
      <c r="L20" s="15"/>
      <c r="M20" s="14"/>
      <c r="N20" s="10"/>
      <c r="O20" s="10"/>
      <c r="P20" s="10"/>
      <c r="Q20" s="290"/>
      <c r="R20" s="291"/>
      <c r="S20" s="292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296"/>
      <c r="AT20" s="290"/>
      <c r="AU20" s="294">
        <f t="shared" si="8"/>
        <v>0.1875</v>
      </c>
      <c r="AV20" s="290"/>
      <c r="AX20" s="295">
        <f t="shared" si="9"/>
        <v>0.875</v>
      </c>
      <c r="AY20" s="295">
        <f t="shared" si="10"/>
        <v>0.4375</v>
      </c>
      <c r="AZ20" s="295">
        <f t="shared" si="11"/>
        <v>0.4375</v>
      </c>
    </row>
    <row r="21" spans="1:52" s="294" customFormat="1" ht="35.1" customHeight="1" x14ac:dyDescent="0.2">
      <c r="A21" s="287">
        <v>13</v>
      </c>
      <c r="B21" s="288" t="str">
        <f t="shared" si="6"/>
        <v/>
      </c>
      <c r="C21" s="289" t="str">
        <f t="shared" si="7"/>
        <v/>
      </c>
      <c r="D21" s="35" t="s">
        <v>62</v>
      </c>
      <c r="E21" s="11"/>
      <c r="F21" s="12"/>
      <c r="G21" s="11"/>
      <c r="H21" s="11"/>
      <c r="I21" s="9"/>
      <c r="J21" s="13"/>
      <c r="K21" s="11"/>
      <c r="L21" s="15"/>
      <c r="M21" s="14"/>
      <c r="N21" s="10"/>
      <c r="O21" s="10"/>
      <c r="P21" s="10"/>
      <c r="Q21" s="290"/>
      <c r="R21" s="291"/>
      <c r="S21" s="292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296"/>
      <c r="AT21" s="290"/>
      <c r="AU21" s="294">
        <f t="shared" si="8"/>
        <v>0.1875</v>
      </c>
      <c r="AV21" s="290"/>
      <c r="AX21" s="295">
        <f t="shared" si="9"/>
        <v>0.875</v>
      </c>
      <c r="AY21" s="295">
        <f t="shared" si="10"/>
        <v>0.4375</v>
      </c>
      <c r="AZ21" s="295">
        <f t="shared" si="11"/>
        <v>0.4375</v>
      </c>
    </row>
    <row r="22" spans="1:52" s="294" customFormat="1" ht="35.1" customHeight="1" x14ac:dyDescent="0.2">
      <c r="A22" s="287">
        <v>14</v>
      </c>
      <c r="B22" s="288" t="str">
        <f t="shared" si="6"/>
        <v/>
      </c>
      <c r="C22" s="289" t="str">
        <f t="shared" si="7"/>
        <v/>
      </c>
      <c r="D22" s="35" t="s">
        <v>62</v>
      </c>
      <c r="E22" s="11"/>
      <c r="F22" s="12"/>
      <c r="G22" s="11"/>
      <c r="H22" s="11"/>
      <c r="I22" s="9"/>
      <c r="J22" s="13"/>
      <c r="K22" s="11"/>
      <c r="L22" s="15"/>
      <c r="M22" s="14"/>
      <c r="N22" s="10"/>
      <c r="O22" s="10"/>
      <c r="P22" s="10"/>
      <c r="Q22" s="290"/>
      <c r="R22" s="291"/>
      <c r="S22" s="292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296"/>
      <c r="AT22" s="290"/>
      <c r="AU22" s="294">
        <f t="shared" si="8"/>
        <v>0.1875</v>
      </c>
      <c r="AV22" s="290"/>
      <c r="AX22" s="295">
        <f t="shared" si="9"/>
        <v>0.875</v>
      </c>
      <c r="AY22" s="295">
        <f t="shared" si="10"/>
        <v>0.4375</v>
      </c>
      <c r="AZ22" s="295">
        <f t="shared" si="11"/>
        <v>0.4375</v>
      </c>
    </row>
    <row r="23" spans="1:52" s="294" customFormat="1" ht="35.1" customHeight="1" x14ac:dyDescent="0.2">
      <c r="A23" s="287">
        <v>15</v>
      </c>
      <c r="B23" s="288" t="str">
        <f t="shared" si="6"/>
        <v/>
      </c>
      <c r="C23" s="289" t="str">
        <f t="shared" si="7"/>
        <v/>
      </c>
      <c r="D23" s="35" t="s">
        <v>62</v>
      </c>
      <c r="E23" s="11"/>
      <c r="F23" s="12"/>
      <c r="G23" s="11"/>
      <c r="H23" s="11"/>
      <c r="I23" s="9"/>
      <c r="J23" s="13"/>
      <c r="K23" s="11"/>
      <c r="L23" s="15"/>
      <c r="M23" s="14"/>
      <c r="N23" s="10"/>
      <c r="O23" s="10"/>
      <c r="P23" s="10"/>
      <c r="Q23" s="290"/>
      <c r="R23" s="291"/>
      <c r="S23" s="292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297"/>
      <c r="AT23" s="290"/>
      <c r="AU23" s="294">
        <f t="shared" si="8"/>
        <v>0.1875</v>
      </c>
      <c r="AV23" s="290"/>
      <c r="AX23" s="295">
        <f t="shared" si="9"/>
        <v>0.875</v>
      </c>
      <c r="AY23" s="295">
        <f t="shared" si="10"/>
        <v>0.4375</v>
      </c>
      <c r="AZ23" s="295">
        <f t="shared" si="11"/>
        <v>0.4375</v>
      </c>
    </row>
    <row r="24" spans="1:52" s="218" customFormat="1" ht="24.95" customHeight="1" x14ac:dyDescent="0.2">
      <c r="B24" s="219"/>
      <c r="C24" s="219"/>
      <c r="D24" s="209" t="e">
        <f>+#REF!</f>
        <v>#REF!</v>
      </c>
      <c r="E24" s="220"/>
      <c r="F24" s="220"/>
      <c r="G24" s="220"/>
      <c r="H24" s="220"/>
      <c r="I24" s="220"/>
      <c r="J24" s="220"/>
      <c r="K24" s="220"/>
      <c r="L24" s="298"/>
      <c r="M24" s="220"/>
      <c r="N24" s="220"/>
      <c r="O24" s="220"/>
      <c r="P24" s="220"/>
      <c r="Q24" s="221"/>
      <c r="R24" s="220"/>
      <c r="S24" s="222" t="s">
        <v>18</v>
      </c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T24" s="221"/>
      <c r="AV24" s="221"/>
    </row>
    <row r="25" spans="1:52" s="225" customFormat="1" ht="3.95" customHeight="1" x14ac:dyDescent="0.2">
      <c r="Q25" s="226"/>
      <c r="R25" s="229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T25" s="226"/>
      <c r="AV25" s="226"/>
    </row>
    <row r="28" spans="1:52" x14ac:dyDescent="0.2">
      <c r="E28" s="234" t="s">
        <v>82</v>
      </c>
    </row>
    <row r="29" spans="1:52" s="240" customFormat="1" x14ac:dyDescent="0.2">
      <c r="D29" s="232"/>
      <c r="E29" s="234" t="s">
        <v>83</v>
      </c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41"/>
      <c r="R29" s="239"/>
      <c r="S29" s="22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T29" s="241"/>
      <c r="AV29" s="241"/>
    </row>
    <row r="30" spans="1:52" x14ac:dyDescent="0.2">
      <c r="B30" s="246"/>
      <c r="C30" s="246"/>
      <c r="E30" s="234" t="s">
        <v>84</v>
      </c>
    </row>
    <row r="31" spans="1:52" x14ac:dyDescent="0.2">
      <c r="E31" s="234" t="s">
        <v>87</v>
      </c>
    </row>
    <row r="32" spans="1:52" x14ac:dyDescent="0.2">
      <c r="B32" s="246"/>
      <c r="C32" s="246"/>
    </row>
    <row r="40" spans="4:4" x14ac:dyDescent="0.2">
      <c r="D40" s="240"/>
    </row>
    <row r="41" spans="4:4" x14ac:dyDescent="0.2">
      <c r="D41" s="246"/>
    </row>
    <row r="43" spans="4:4" x14ac:dyDescent="0.2">
      <c r="D43" s="246"/>
    </row>
  </sheetData>
  <sheetProtection password="CC2F" sheet="1" objects="1" scenarios="1"/>
  <mergeCells count="1">
    <mergeCell ref="D6:D7"/>
  </mergeCells>
  <phoneticPr fontId="0" type="noConversion"/>
  <pageMargins left="0.5" right="0.5" top="0.5" bottom="0.5" header="0.25" footer="0.22"/>
  <pageSetup scale="74" orientation="landscape" r:id="rId1"/>
  <headerFooter alignWithMargins="0">
    <oddFooter>&amp;L&amp;8Printed @ &amp;T on &amp;D&amp;CPage &amp;P of &amp;N&amp;R&amp;9Tab: &amp;A   in File: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opLeftCell="B1" workbookViewId="0">
      <pane ySplit="1" topLeftCell="A2" activePane="bottomLeft" state="frozen"/>
      <selection activeCell="B1" sqref="B1"/>
      <selection pane="bottomLeft" activeCell="C13" sqref="C13"/>
    </sheetView>
  </sheetViews>
  <sheetFormatPr defaultColWidth="8.83203125" defaultRowHeight="15" x14ac:dyDescent="0.25"/>
  <cols>
    <col min="1" max="1" width="7.33203125" style="421" hidden="1" customWidth="1"/>
    <col min="2" max="2" width="22.33203125" style="421" bestFit="1" customWidth="1"/>
    <col min="3" max="3" width="47.5" style="421" customWidth="1"/>
    <col min="4" max="4" width="18.83203125" style="421" hidden="1" customWidth="1"/>
    <col min="5" max="5" width="3" style="421" hidden="1" customWidth="1"/>
    <col min="6" max="6" width="6.6640625" style="421" hidden="1" customWidth="1"/>
    <col min="7" max="8" width="2" style="421" hidden="1" customWidth="1"/>
    <col min="9" max="9" width="16" style="421" hidden="1" customWidth="1"/>
    <col min="10" max="10" width="0" style="421" hidden="1" customWidth="1"/>
    <col min="11" max="11" width="0.1640625" style="421" customWidth="1"/>
    <col min="12" max="12" width="64.33203125" style="421" bestFit="1" customWidth="1"/>
    <col min="13" max="13" width="4.83203125" style="421" hidden="1" customWidth="1"/>
    <col min="14" max="14" width="7.6640625" style="421" bestFit="1" customWidth="1"/>
    <col min="15" max="15" width="0" style="427" hidden="1" customWidth="1"/>
    <col min="16" max="16384" width="8.83203125" style="421"/>
  </cols>
  <sheetData>
    <row r="1" spans="1:15" s="425" customFormat="1" x14ac:dyDescent="0.25">
      <c r="A1" s="424" t="s">
        <v>248</v>
      </c>
      <c r="B1" s="424" t="s">
        <v>249</v>
      </c>
      <c r="C1" s="424" t="s">
        <v>349</v>
      </c>
      <c r="D1" s="424"/>
      <c r="E1" s="424"/>
      <c r="F1" s="424"/>
      <c r="G1" s="424"/>
      <c r="H1" s="424"/>
      <c r="I1" s="424"/>
      <c r="J1" s="424"/>
      <c r="K1" s="424"/>
      <c r="L1" s="424" t="s">
        <v>250</v>
      </c>
      <c r="M1" s="424"/>
      <c r="N1" s="424" t="s">
        <v>251</v>
      </c>
      <c r="O1" s="426" t="s">
        <v>332</v>
      </c>
    </row>
    <row r="2" spans="1:15" x14ac:dyDescent="0.25">
      <c r="A2" s="420" t="s">
        <v>252</v>
      </c>
      <c r="B2" s="420" t="s">
        <v>252</v>
      </c>
      <c r="C2" s="420" t="s">
        <v>253</v>
      </c>
      <c r="D2" s="420"/>
      <c r="E2" s="420"/>
      <c r="F2" s="420"/>
      <c r="G2" s="420"/>
      <c r="H2" s="420"/>
      <c r="I2" s="420"/>
      <c r="J2" s="420"/>
      <c r="K2" s="420"/>
      <c r="L2" s="420" t="s">
        <v>254</v>
      </c>
      <c r="M2" s="422" t="s">
        <v>214</v>
      </c>
      <c r="N2" s="420">
        <v>50</v>
      </c>
      <c r="O2" s="427" t="s">
        <v>268</v>
      </c>
    </row>
    <row r="3" spans="1:15" x14ac:dyDescent="0.25">
      <c r="A3" s="420">
        <v>1</v>
      </c>
      <c r="B3" s="420" t="s">
        <v>255</v>
      </c>
      <c r="C3" s="420" t="s">
        <v>256</v>
      </c>
      <c r="D3" s="420"/>
      <c r="E3" s="420"/>
      <c r="F3" s="420"/>
      <c r="G3" s="420"/>
      <c r="H3" s="420"/>
      <c r="I3" s="420"/>
      <c r="J3" s="420"/>
      <c r="K3" s="420"/>
      <c r="L3" s="420" t="s">
        <v>257</v>
      </c>
      <c r="M3" s="422" t="s">
        <v>214</v>
      </c>
      <c r="N3" s="420">
        <v>51</v>
      </c>
      <c r="O3" s="427" t="s">
        <v>333</v>
      </c>
    </row>
    <row r="4" spans="1:15" x14ac:dyDescent="0.25">
      <c r="A4" s="420">
        <v>30</v>
      </c>
      <c r="B4" s="420" t="s">
        <v>258</v>
      </c>
      <c r="C4" s="420" t="s">
        <v>259</v>
      </c>
      <c r="D4" s="420"/>
      <c r="E4" s="420"/>
      <c r="F4" s="420"/>
      <c r="G4" s="420"/>
      <c r="H4" s="420"/>
      <c r="I4" s="420"/>
      <c r="J4" s="420"/>
      <c r="K4" s="420"/>
      <c r="L4" s="420" t="s">
        <v>260</v>
      </c>
      <c r="M4" s="422"/>
      <c r="N4" s="420">
        <v>52</v>
      </c>
      <c r="O4" s="427" t="s">
        <v>333</v>
      </c>
    </row>
    <row r="5" spans="1:15" x14ac:dyDescent="0.25">
      <c r="A5" s="420">
        <v>3</v>
      </c>
      <c r="B5" s="420" t="s">
        <v>24</v>
      </c>
      <c r="C5" s="420" t="s">
        <v>261</v>
      </c>
      <c r="D5" s="420"/>
      <c r="E5" s="420"/>
      <c r="F5" s="420"/>
      <c r="G5" s="420"/>
      <c r="H5" s="420"/>
      <c r="I5" s="420"/>
      <c r="J5" s="420"/>
      <c r="K5" s="420"/>
      <c r="L5" s="420" t="s">
        <v>262</v>
      </c>
      <c r="M5" s="422" t="s">
        <v>263</v>
      </c>
      <c r="N5" s="420">
        <v>53</v>
      </c>
      <c r="O5" s="427" t="s">
        <v>333</v>
      </c>
    </row>
    <row r="6" spans="1:15" hidden="1" x14ac:dyDescent="0.25">
      <c r="A6" s="420"/>
      <c r="B6" s="420"/>
      <c r="C6" s="420" t="s">
        <v>264</v>
      </c>
      <c r="D6" s="420"/>
      <c r="E6" s="420"/>
      <c r="F6" s="420"/>
      <c r="G6" s="420"/>
      <c r="H6" s="420"/>
      <c r="I6" s="420"/>
      <c r="J6" s="420"/>
      <c r="K6" s="420"/>
      <c r="L6" s="420"/>
      <c r="M6" s="422" t="s">
        <v>214</v>
      </c>
      <c r="N6" s="420"/>
    </row>
    <row r="7" spans="1:15" x14ac:dyDescent="0.25">
      <c r="A7" s="420">
        <v>25</v>
      </c>
      <c r="B7" s="420" t="s">
        <v>265</v>
      </c>
      <c r="C7" s="420" t="s">
        <v>266</v>
      </c>
      <c r="D7" s="420"/>
      <c r="E7" s="420"/>
      <c r="F7" s="420"/>
      <c r="G7" s="420"/>
      <c r="H7" s="420"/>
      <c r="I7" s="420"/>
      <c r="J7" s="420"/>
      <c r="K7" s="420"/>
      <c r="L7" s="420" t="s">
        <v>267</v>
      </c>
      <c r="M7" s="422" t="s">
        <v>214</v>
      </c>
      <c r="N7" s="420">
        <v>54</v>
      </c>
      <c r="O7" s="427" t="s">
        <v>333</v>
      </c>
    </row>
    <row r="8" spans="1:15" x14ac:dyDescent="0.25">
      <c r="A8" s="420">
        <v>26</v>
      </c>
      <c r="B8" s="420" t="s">
        <v>268</v>
      </c>
      <c r="C8" s="420" t="s">
        <v>269</v>
      </c>
      <c r="D8" s="420"/>
      <c r="E8" s="420"/>
      <c r="F8" s="420"/>
      <c r="G8" s="420"/>
      <c r="H8" s="420"/>
      <c r="I8" s="420"/>
      <c r="J8" s="420"/>
      <c r="K8" s="420"/>
      <c r="L8" s="420" t="s">
        <v>270</v>
      </c>
      <c r="M8" s="422" t="s">
        <v>214</v>
      </c>
      <c r="N8" s="420">
        <v>55</v>
      </c>
      <c r="O8" s="427" t="s">
        <v>268</v>
      </c>
    </row>
    <row r="9" spans="1:15" x14ac:dyDescent="0.25">
      <c r="A9" s="420">
        <v>27</v>
      </c>
      <c r="B9" s="420" t="s">
        <v>271</v>
      </c>
      <c r="C9" s="420" t="s">
        <v>272</v>
      </c>
      <c r="D9" s="420"/>
      <c r="E9" s="420"/>
      <c r="F9" s="420"/>
      <c r="G9" s="420"/>
      <c r="H9" s="420"/>
      <c r="I9" s="420"/>
      <c r="J9" s="420"/>
      <c r="K9" s="420"/>
      <c r="L9" s="420" t="s">
        <v>273</v>
      </c>
      <c r="M9" s="422" t="s">
        <v>214</v>
      </c>
      <c r="N9" s="420">
        <v>56</v>
      </c>
      <c r="O9" s="427" t="s">
        <v>333</v>
      </c>
    </row>
    <row r="10" spans="1:15" s="423" customFormat="1" x14ac:dyDescent="0.25">
      <c r="A10" s="420">
        <v>28</v>
      </c>
      <c r="B10" s="420" t="s">
        <v>274</v>
      </c>
      <c r="C10" s="420" t="s">
        <v>275</v>
      </c>
      <c r="D10" s="420"/>
      <c r="E10" s="420"/>
      <c r="F10" s="420"/>
      <c r="G10" s="420"/>
      <c r="H10" s="420"/>
      <c r="I10" s="420"/>
      <c r="J10" s="420"/>
      <c r="K10" s="420"/>
      <c r="L10" s="420" t="s">
        <v>276</v>
      </c>
      <c r="M10" s="422" t="s">
        <v>214</v>
      </c>
      <c r="N10" s="420">
        <v>57</v>
      </c>
      <c r="O10" s="428" t="s">
        <v>333</v>
      </c>
    </row>
    <row r="11" spans="1:15" s="423" customFormat="1" x14ac:dyDescent="0.25">
      <c r="A11" s="420">
        <v>29</v>
      </c>
      <c r="B11" s="420" t="s">
        <v>277</v>
      </c>
      <c r="C11" s="420" t="s">
        <v>278</v>
      </c>
      <c r="D11" s="420"/>
      <c r="E11" s="420"/>
      <c r="F11" s="420"/>
      <c r="G11" s="420"/>
      <c r="H11" s="420"/>
      <c r="I11" s="420"/>
      <c r="J11" s="420"/>
      <c r="K11" s="420"/>
      <c r="L11" s="420" t="s">
        <v>279</v>
      </c>
      <c r="M11" s="422"/>
      <c r="N11" s="420">
        <v>58</v>
      </c>
      <c r="O11" s="428" t="s">
        <v>333</v>
      </c>
    </row>
    <row r="12" spans="1:15" s="423" customFormat="1" hidden="1" x14ac:dyDescent="0.25">
      <c r="A12" s="420">
        <v>10</v>
      </c>
      <c r="B12" s="420" t="s">
        <v>53</v>
      </c>
      <c r="C12" s="420" t="s">
        <v>280</v>
      </c>
      <c r="D12" s="420"/>
      <c r="E12" s="420"/>
      <c r="F12" s="420"/>
      <c r="G12" s="420"/>
      <c r="H12" s="420"/>
      <c r="I12" s="420"/>
      <c r="J12" s="420"/>
      <c r="K12" s="420"/>
      <c r="L12" s="420"/>
      <c r="M12" s="422" t="s">
        <v>263</v>
      </c>
      <c r="N12" s="420"/>
      <c r="O12" s="428" t="s">
        <v>333</v>
      </c>
    </row>
    <row r="13" spans="1:15" x14ac:dyDescent="0.25">
      <c r="A13" s="420">
        <v>23</v>
      </c>
      <c r="B13" s="420" t="s">
        <v>281</v>
      </c>
      <c r="C13" s="420" t="s">
        <v>282</v>
      </c>
      <c r="D13" s="420"/>
      <c r="E13" s="420"/>
      <c r="F13" s="420"/>
      <c r="G13" s="420"/>
      <c r="H13" s="420"/>
      <c r="I13" s="420"/>
      <c r="J13" s="420"/>
      <c r="K13" s="420"/>
      <c r="L13" s="420" t="s">
        <v>283</v>
      </c>
      <c r="M13" s="422" t="s">
        <v>214</v>
      </c>
      <c r="N13" s="420">
        <v>59</v>
      </c>
      <c r="O13" s="427" t="s">
        <v>333</v>
      </c>
    </row>
    <row r="14" spans="1:15" hidden="1" x14ac:dyDescent="0.25">
      <c r="A14" s="420"/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2"/>
      <c r="N14" s="420"/>
      <c r="O14" s="427" t="s">
        <v>333</v>
      </c>
    </row>
    <row r="15" spans="1:15" hidden="1" x14ac:dyDescent="0.25">
      <c r="A15" s="420">
        <v>12</v>
      </c>
      <c r="B15" s="420" t="s">
        <v>55</v>
      </c>
      <c r="C15" s="420" t="s">
        <v>284</v>
      </c>
      <c r="D15" s="420"/>
      <c r="E15" s="420"/>
      <c r="F15" s="420"/>
      <c r="G15" s="420"/>
      <c r="H15" s="420"/>
      <c r="I15" s="420"/>
      <c r="J15" s="420"/>
      <c r="K15" s="420"/>
      <c r="L15" s="420" t="s">
        <v>285</v>
      </c>
      <c r="M15" s="422" t="s">
        <v>286</v>
      </c>
      <c r="N15" s="420"/>
      <c r="O15" s="427" t="s">
        <v>333</v>
      </c>
    </row>
    <row r="16" spans="1:15" hidden="1" x14ac:dyDescent="0.25">
      <c r="A16" s="420">
        <v>12</v>
      </c>
      <c r="B16" s="420" t="s">
        <v>55</v>
      </c>
      <c r="C16" s="420" t="s">
        <v>287</v>
      </c>
      <c r="D16" s="420"/>
      <c r="E16" s="420"/>
      <c r="F16" s="420"/>
      <c r="G16" s="420"/>
      <c r="H16" s="420"/>
      <c r="I16" s="420"/>
      <c r="J16" s="420"/>
      <c r="K16" s="420"/>
      <c r="L16" s="420" t="s">
        <v>288</v>
      </c>
      <c r="M16" s="422" t="s">
        <v>263</v>
      </c>
      <c r="N16" s="420"/>
      <c r="O16" s="427" t="s">
        <v>333</v>
      </c>
    </row>
    <row r="17" spans="1:15" hidden="1" x14ac:dyDescent="0.25">
      <c r="A17" s="420">
        <v>13</v>
      </c>
      <c r="B17" s="420" t="s">
        <v>56</v>
      </c>
      <c r="C17" s="420" t="s">
        <v>289</v>
      </c>
      <c r="D17" s="420"/>
      <c r="E17" s="420"/>
      <c r="F17" s="420"/>
      <c r="G17" s="420"/>
      <c r="H17" s="420"/>
      <c r="I17" s="420"/>
      <c r="J17" s="420"/>
      <c r="K17" s="420"/>
      <c r="L17" s="420"/>
      <c r="M17" s="422" t="s">
        <v>263</v>
      </c>
      <c r="N17" s="420"/>
      <c r="O17" s="427" t="s">
        <v>333</v>
      </c>
    </row>
    <row r="18" spans="1:15" hidden="1" x14ac:dyDescent="0.25">
      <c r="A18" s="420"/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2"/>
      <c r="N18" s="420"/>
      <c r="O18" s="427" t="s">
        <v>333</v>
      </c>
    </row>
    <row r="19" spans="1:15" hidden="1" x14ac:dyDescent="0.25">
      <c r="A19" s="420"/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2"/>
      <c r="N19" s="420"/>
      <c r="O19" s="427" t="s">
        <v>333</v>
      </c>
    </row>
    <row r="20" spans="1:15" hidden="1" x14ac:dyDescent="0.25">
      <c r="A20" s="420"/>
      <c r="B20" s="420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2"/>
      <c r="N20" s="420"/>
      <c r="O20" s="427" t="s">
        <v>333</v>
      </c>
    </row>
    <row r="21" spans="1:15" x14ac:dyDescent="0.25">
      <c r="A21" s="420">
        <v>17</v>
      </c>
      <c r="B21" s="420" t="s">
        <v>57</v>
      </c>
      <c r="C21" s="420" t="s">
        <v>282</v>
      </c>
      <c r="D21" s="420"/>
      <c r="E21" s="420"/>
      <c r="F21" s="420"/>
      <c r="G21" s="420"/>
      <c r="H21" s="420"/>
      <c r="I21" s="420"/>
      <c r="J21" s="420"/>
      <c r="K21" s="420"/>
      <c r="L21" s="420" t="s">
        <v>290</v>
      </c>
      <c r="M21" s="422" t="s">
        <v>263</v>
      </c>
      <c r="N21" s="420">
        <v>60</v>
      </c>
      <c r="O21" s="427" t="s">
        <v>333</v>
      </c>
    </row>
    <row r="22" spans="1:15" x14ac:dyDescent="0.25">
      <c r="A22" s="420">
        <v>18</v>
      </c>
      <c r="B22" s="420" t="s">
        <v>48</v>
      </c>
      <c r="C22" s="420" t="s">
        <v>291</v>
      </c>
      <c r="D22" s="420"/>
      <c r="E22" s="420"/>
      <c r="F22" s="420"/>
      <c r="G22" s="420"/>
      <c r="H22" s="420"/>
      <c r="I22" s="420"/>
      <c r="J22" s="420"/>
      <c r="K22" s="420"/>
      <c r="L22" s="420" t="s">
        <v>292</v>
      </c>
      <c r="M22" s="422" t="s">
        <v>214</v>
      </c>
      <c r="N22" s="420">
        <v>61</v>
      </c>
      <c r="O22" s="427" t="s">
        <v>333</v>
      </c>
    </row>
    <row r="23" spans="1:15" hidden="1" x14ac:dyDescent="0.25">
      <c r="A23" s="420">
        <v>16</v>
      </c>
      <c r="B23" s="420" t="s">
        <v>47</v>
      </c>
      <c r="C23" s="420" t="s">
        <v>293</v>
      </c>
      <c r="D23" s="420"/>
      <c r="E23" s="420"/>
      <c r="F23" s="420"/>
      <c r="G23" s="420"/>
      <c r="H23" s="420"/>
      <c r="I23" s="420"/>
      <c r="J23" s="420"/>
      <c r="K23" s="420"/>
      <c r="L23" s="420"/>
      <c r="M23" s="422" t="s">
        <v>263</v>
      </c>
      <c r="N23" s="420"/>
      <c r="O23" s="427" t="s">
        <v>333</v>
      </c>
    </row>
    <row r="24" spans="1:15" hidden="1" x14ac:dyDescent="0.25">
      <c r="A24" s="420"/>
      <c r="B24" s="420"/>
      <c r="C24" s="420"/>
      <c r="D24" s="420"/>
      <c r="E24" s="420"/>
      <c r="F24" s="420"/>
      <c r="G24" s="420"/>
      <c r="H24" s="420"/>
      <c r="I24" s="420"/>
      <c r="J24" s="420"/>
      <c r="K24" s="420"/>
      <c r="L24" s="420"/>
      <c r="M24" s="422"/>
      <c r="N24" s="420"/>
      <c r="O24" s="427" t="s">
        <v>333</v>
      </c>
    </row>
    <row r="25" spans="1:15" hidden="1" x14ac:dyDescent="0.25">
      <c r="A25" s="420"/>
      <c r="B25" s="420"/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422"/>
      <c r="N25" s="420"/>
      <c r="O25" s="427" t="s">
        <v>333</v>
      </c>
    </row>
    <row r="26" spans="1:15" hidden="1" x14ac:dyDescent="0.25">
      <c r="A26" s="420"/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2"/>
      <c r="N26" s="420"/>
      <c r="O26" s="427" t="s">
        <v>333</v>
      </c>
    </row>
    <row r="27" spans="1:15" hidden="1" x14ac:dyDescent="0.25">
      <c r="A27" s="420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2"/>
      <c r="N27" s="420"/>
      <c r="O27" s="427" t="s">
        <v>333</v>
      </c>
    </row>
    <row r="28" spans="1:15" hidden="1" x14ac:dyDescent="0.25">
      <c r="A28" s="420"/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2"/>
      <c r="N28" s="420"/>
      <c r="O28" s="427" t="s">
        <v>333</v>
      </c>
    </row>
    <row r="29" spans="1:15" x14ac:dyDescent="0.25">
      <c r="A29" s="420">
        <v>14</v>
      </c>
      <c r="B29" s="420" t="s">
        <v>45</v>
      </c>
      <c r="C29" s="420" t="s">
        <v>294</v>
      </c>
      <c r="D29" s="420"/>
      <c r="E29" s="420"/>
      <c r="F29" s="420"/>
      <c r="G29" s="420"/>
      <c r="H29" s="420"/>
      <c r="I29" s="420"/>
      <c r="J29" s="420"/>
      <c r="K29" s="420"/>
      <c r="L29" s="420" t="s">
        <v>295</v>
      </c>
      <c r="M29" s="422" t="s">
        <v>214</v>
      </c>
      <c r="N29" s="420">
        <v>62</v>
      </c>
      <c r="O29" s="427" t="s">
        <v>333</v>
      </c>
    </row>
    <row r="30" spans="1:15" x14ac:dyDescent="0.25">
      <c r="A30" s="420">
        <v>15</v>
      </c>
      <c r="B30" s="420" t="s">
        <v>46</v>
      </c>
      <c r="C30" s="420" t="s">
        <v>296</v>
      </c>
      <c r="D30" s="420"/>
      <c r="E30" s="420"/>
      <c r="F30" s="420"/>
      <c r="G30" s="420"/>
      <c r="H30" s="420"/>
      <c r="I30" s="420"/>
      <c r="J30" s="420"/>
      <c r="K30" s="420"/>
      <c r="L30" s="420" t="s">
        <v>297</v>
      </c>
      <c r="M30" s="422" t="s">
        <v>214</v>
      </c>
      <c r="N30" s="420">
        <v>63</v>
      </c>
      <c r="O30" s="427" t="s">
        <v>333</v>
      </c>
    </row>
    <row r="31" spans="1:15" x14ac:dyDescent="0.25">
      <c r="A31" s="420">
        <v>24</v>
      </c>
      <c r="B31" s="420" t="s">
        <v>298</v>
      </c>
      <c r="C31" s="420" t="s">
        <v>299</v>
      </c>
      <c r="D31" s="420"/>
      <c r="E31" s="420"/>
      <c r="F31" s="420"/>
      <c r="G31" s="420"/>
      <c r="H31" s="420"/>
      <c r="I31" s="420"/>
      <c r="J31" s="420"/>
      <c r="K31" s="420"/>
      <c r="L31" s="420" t="s">
        <v>300</v>
      </c>
      <c r="M31" s="422"/>
      <c r="N31" s="420">
        <v>64</v>
      </c>
      <c r="O31" s="427" t="s">
        <v>333</v>
      </c>
    </row>
    <row r="32" spans="1:15" hidden="1" x14ac:dyDescent="0.25">
      <c r="A32" s="420"/>
      <c r="B32" s="420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2"/>
      <c r="N32" s="420"/>
      <c r="O32" s="427" t="s">
        <v>333</v>
      </c>
    </row>
    <row r="33" spans="1:15" hidden="1" x14ac:dyDescent="0.25">
      <c r="A33" s="420"/>
      <c r="B33" s="420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2"/>
      <c r="N33" s="420"/>
      <c r="O33" s="427" t="s">
        <v>333</v>
      </c>
    </row>
    <row r="34" spans="1:15" hidden="1" x14ac:dyDescent="0.25">
      <c r="A34" s="420"/>
      <c r="B34" s="420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2"/>
      <c r="N34" s="420"/>
      <c r="O34" s="427" t="s">
        <v>333</v>
      </c>
    </row>
    <row r="35" spans="1:15" hidden="1" x14ac:dyDescent="0.25">
      <c r="A35" s="420">
        <v>20</v>
      </c>
      <c r="B35" s="420" t="s">
        <v>61</v>
      </c>
      <c r="C35" s="420" t="s">
        <v>301</v>
      </c>
      <c r="D35" s="420"/>
      <c r="E35" s="420"/>
      <c r="F35" s="420"/>
      <c r="G35" s="420"/>
      <c r="H35" s="420"/>
      <c r="I35" s="420"/>
      <c r="J35" s="420"/>
      <c r="K35" s="420"/>
      <c r="L35" s="420" t="s">
        <v>302</v>
      </c>
      <c r="M35" s="422" t="s">
        <v>214</v>
      </c>
      <c r="N35" s="420"/>
      <c r="O35" s="427" t="s">
        <v>333</v>
      </c>
    </row>
    <row r="36" spans="1:15" hidden="1" x14ac:dyDescent="0.25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422"/>
      <c r="N36" s="420"/>
      <c r="O36" s="427" t="s">
        <v>333</v>
      </c>
    </row>
    <row r="37" spans="1:15" hidden="1" x14ac:dyDescent="0.25">
      <c r="A37" s="420"/>
      <c r="B37" s="420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2"/>
      <c r="N37" s="420"/>
      <c r="O37" s="427" t="s">
        <v>333</v>
      </c>
    </row>
    <row r="38" spans="1:15" hidden="1" x14ac:dyDescent="0.25">
      <c r="A38" s="420"/>
      <c r="B38" s="420"/>
      <c r="C38" s="420"/>
      <c r="D38" s="420"/>
      <c r="E38" s="420"/>
      <c r="F38" s="420"/>
      <c r="G38" s="420"/>
      <c r="H38" s="420"/>
      <c r="I38" s="420"/>
      <c r="J38" s="420"/>
      <c r="K38" s="420"/>
      <c r="L38" s="420"/>
      <c r="M38" s="422"/>
      <c r="N38" s="420"/>
      <c r="O38" s="427" t="s">
        <v>333</v>
      </c>
    </row>
    <row r="39" spans="1:15" hidden="1" x14ac:dyDescent="0.25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2"/>
      <c r="N39" s="420"/>
      <c r="O39" s="427" t="s">
        <v>333</v>
      </c>
    </row>
    <row r="40" spans="1:15" hidden="1" x14ac:dyDescent="0.25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2"/>
      <c r="N40" s="420"/>
      <c r="O40" s="427" t="s">
        <v>333</v>
      </c>
    </row>
    <row r="41" spans="1:15" hidden="1" x14ac:dyDescent="0.25">
      <c r="A41" s="420"/>
      <c r="B41" s="420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2"/>
      <c r="N41" s="420"/>
      <c r="O41" s="427" t="s">
        <v>333</v>
      </c>
    </row>
    <row r="42" spans="1:15" x14ac:dyDescent="0.25">
      <c r="A42" s="420">
        <v>9</v>
      </c>
      <c r="B42" s="420" t="s">
        <v>52</v>
      </c>
      <c r="C42" s="420" t="s">
        <v>303</v>
      </c>
      <c r="D42" s="420"/>
      <c r="E42" s="420"/>
      <c r="F42" s="420"/>
      <c r="G42" s="420"/>
      <c r="H42" s="420"/>
      <c r="I42" s="420"/>
      <c r="J42" s="420"/>
      <c r="K42" s="420"/>
      <c r="L42" s="420" t="s">
        <v>304</v>
      </c>
      <c r="M42" s="422" t="s">
        <v>263</v>
      </c>
      <c r="N42" s="420">
        <v>65</v>
      </c>
      <c r="O42" s="427" t="s">
        <v>333</v>
      </c>
    </row>
    <row r="43" spans="1:15" x14ac:dyDescent="0.25">
      <c r="A43" s="420">
        <v>5</v>
      </c>
      <c r="B43" s="420" t="s">
        <v>23</v>
      </c>
      <c r="C43" s="420" t="s">
        <v>305</v>
      </c>
      <c r="D43" s="420"/>
      <c r="E43" s="420"/>
      <c r="F43" s="420"/>
      <c r="G43" s="420"/>
      <c r="H43" s="420"/>
      <c r="I43" s="420"/>
      <c r="J43" s="420"/>
      <c r="K43" s="420"/>
      <c r="L43" s="420" t="s">
        <v>306</v>
      </c>
      <c r="M43" s="422" t="s">
        <v>263</v>
      </c>
      <c r="N43" s="420">
        <v>66</v>
      </c>
      <c r="O43" s="427" t="s">
        <v>333</v>
      </c>
    </row>
    <row r="44" spans="1:15" hidden="1" x14ac:dyDescent="0.25">
      <c r="A44" s="420"/>
      <c r="B44" s="420"/>
      <c r="C44" s="420" t="s">
        <v>307</v>
      </c>
      <c r="D44" s="420"/>
      <c r="E44" s="420"/>
      <c r="F44" s="420"/>
      <c r="G44" s="420"/>
      <c r="H44" s="420"/>
      <c r="I44" s="420"/>
      <c r="J44" s="420"/>
      <c r="K44" s="420"/>
      <c r="L44" s="420"/>
      <c r="M44" s="422"/>
      <c r="N44" s="420"/>
      <c r="O44" s="427" t="s">
        <v>333</v>
      </c>
    </row>
    <row r="45" spans="1:15" x14ac:dyDescent="0.25">
      <c r="A45" s="420">
        <v>6</v>
      </c>
      <c r="B45" s="420" t="s">
        <v>308</v>
      </c>
      <c r="C45" s="420" t="s">
        <v>309</v>
      </c>
      <c r="D45" s="420"/>
      <c r="E45" s="420"/>
      <c r="F45" s="420"/>
      <c r="G45" s="420"/>
      <c r="H45" s="420"/>
      <c r="I45" s="420"/>
      <c r="J45" s="420"/>
      <c r="K45" s="420"/>
      <c r="L45" s="420" t="s">
        <v>310</v>
      </c>
      <c r="M45" s="422" t="s">
        <v>263</v>
      </c>
      <c r="N45" s="420">
        <v>67</v>
      </c>
      <c r="O45" s="427" t="s">
        <v>333</v>
      </c>
    </row>
    <row r="46" spans="1:15" x14ac:dyDescent="0.25">
      <c r="A46" s="420">
        <v>8</v>
      </c>
      <c r="B46" s="420" t="s">
        <v>51</v>
      </c>
      <c r="C46" s="420" t="s">
        <v>311</v>
      </c>
      <c r="D46" s="420"/>
      <c r="E46" s="420"/>
      <c r="F46" s="420"/>
      <c r="G46" s="420"/>
      <c r="H46" s="420"/>
      <c r="I46" s="420"/>
      <c r="J46" s="420"/>
      <c r="K46" s="420"/>
      <c r="L46" s="420" t="s">
        <v>312</v>
      </c>
      <c r="M46" s="422" t="s">
        <v>263</v>
      </c>
      <c r="N46" s="420">
        <v>68</v>
      </c>
      <c r="O46" s="427" t="s">
        <v>333</v>
      </c>
    </row>
    <row r="47" spans="1:15" x14ac:dyDescent="0.25">
      <c r="A47" s="420">
        <v>2</v>
      </c>
      <c r="B47" s="420" t="s">
        <v>22</v>
      </c>
      <c r="C47" s="420" t="s">
        <v>313</v>
      </c>
      <c r="D47" s="420"/>
      <c r="E47" s="420"/>
      <c r="F47" s="420"/>
      <c r="G47" s="420"/>
      <c r="H47" s="420"/>
      <c r="I47" s="420"/>
      <c r="J47" s="420"/>
      <c r="K47" s="420"/>
      <c r="L47" s="420" t="s">
        <v>314</v>
      </c>
      <c r="M47" s="422" t="s">
        <v>214</v>
      </c>
      <c r="N47" s="420">
        <v>69</v>
      </c>
      <c r="O47" s="427" t="s">
        <v>333</v>
      </c>
    </row>
    <row r="48" spans="1:15" x14ac:dyDescent="0.25">
      <c r="A48" s="420">
        <v>19</v>
      </c>
      <c r="B48" s="420" t="s">
        <v>60</v>
      </c>
      <c r="C48" s="420" t="s">
        <v>315</v>
      </c>
      <c r="D48" s="420"/>
      <c r="E48" s="420"/>
      <c r="F48" s="420"/>
      <c r="G48" s="420"/>
      <c r="H48" s="420"/>
      <c r="I48" s="420"/>
      <c r="J48" s="420"/>
      <c r="K48" s="420"/>
      <c r="L48" s="420" t="s">
        <v>316</v>
      </c>
      <c r="M48" s="422" t="s">
        <v>214</v>
      </c>
      <c r="N48" s="420">
        <v>70</v>
      </c>
      <c r="O48" s="427" t="s">
        <v>333</v>
      </c>
    </row>
    <row r="49" spans="1:15" hidden="1" x14ac:dyDescent="0.25">
      <c r="A49" s="420"/>
      <c r="B49" s="420"/>
      <c r="C49" s="420"/>
      <c r="D49" s="420"/>
      <c r="E49" s="420"/>
      <c r="F49" s="420"/>
      <c r="G49" s="420"/>
      <c r="H49" s="420"/>
      <c r="I49" s="420"/>
      <c r="J49" s="420"/>
      <c r="K49" s="420"/>
      <c r="L49" s="420" t="s">
        <v>317</v>
      </c>
      <c r="M49" s="422"/>
      <c r="N49" s="420"/>
      <c r="O49" s="427" t="s">
        <v>333</v>
      </c>
    </row>
    <row r="50" spans="1:15" x14ac:dyDescent="0.25">
      <c r="A50" s="420">
        <v>7</v>
      </c>
      <c r="B50" s="420" t="s">
        <v>50</v>
      </c>
      <c r="C50" s="420" t="s">
        <v>318</v>
      </c>
      <c r="D50" s="420"/>
      <c r="E50" s="420"/>
      <c r="F50" s="420"/>
      <c r="G50" s="420"/>
      <c r="H50" s="420"/>
      <c r="I50" s="420"/>
      <c r="J50" s="420"/>
      <c r="K50" s="420"/>
      <c r="L50" s="420" t="s">
        <v>319</v>
      </c>
      <c r="M50" s="422" t="s">
        <v>214</v>
      </c>
      <c r="N50" s="420">
        <v>71</v>
      </c>
      <c r="O50" s="427" t="s">
        <v>333</v>
      </c>
    </row>
    <row r="51" spans="1:15" hidden="1" x14ac:dyDescent="0.25">
      <c r="A51" s="420"/>
      <c r="B51" s="420"/>
      <c r="C51" s="420"/>
      <c r="D51" s="420"/>
      <c r="E51" s="420"/>
      <c r="F51" s="420"/>
      <c r="G51" s="420"/>
      <c r="H51" s="420"/>
      <c r="I51" s="420"/>
      <c r="J51" s="420"/>
      <c r="K51" s="420"/>
      <c r="L51" s="420" t="s">
        <v>320</v>
      </c>
      <c r="M51" s="422"/>
      <c r="N51" s="420"/>
      <c r="O51" s="427" t="s">
        <v>333</v>
      </c>
    </row>
    <row r="52" spans="1:15" x14ac:dyDescent="0.25">
      <c r="A52" s="420">
        <v>22</v>
      </c>
      <c r="B52" s="420" t="s">
        <v>321</v>
      </c>
      <c r="C52" s="420" t="s">
        <v>322</v>
      </c>
      <c r="D52" s="420"/>
      <c r="E52" s="420"/>
      <c r="F52" s="420"/>
      <c r="G52" s="420"/>
      <c r="H52" s="420"/>
      <c r="I52" s="420"/>
      <c r="J52" s="420"/>
      <c r="K52" s="420"/>
      <c r="L52" s="420" t="s">
        <v>323</v>
      </c>
      <c r="M52" s="422"/>
      <c r="N52" s="420">
        <v>72</v>
      </c>
      <c r="O52" s="427" t="s">
        <v>333</v>
      </c>
    </row>
    <row r="53" spans="1:15" hidden="1" x14ac:dyDescent="0.25">
      <c r="A53" s="420"/>
      <c r="B53" s="420"/>
      <c r="C53" s="420"/>
      <c r="D53" s="420"/>
      <c r="E53" s="420"/>
      <c r="F53" s="420"/>
      <c r="G53" s="420"/>
      <c r="H53" s="420"/>
      <c r="I53" s="420"/>
      <c r="J53" s="420"/>
      <c r="K53" s="420"/>
      <c r="L53" s="420" t="s">
        <v>324</v>
      </c>
      <c r="M53" s="422"/>
      <c r="N53" s="420"/>
      <c r="O53" s="427" t="s">
        <v>333</v>
      </c>
    </row>
    <row r="54" spans="1:15" x14ac:dyDescent="0.25">
      <c r="A54" s="420">
        <v>21</v>
      </c>
      <c r="B54" s="420" t="s">
        <v>189</v>
      </c>
      <c r="C54" s="420" t="s">
        <v>286</v>
      </c>
      <c r="D54" s="420"/>
      <c r="E54" s="420"/>
      <c r="F54" s="420"/>
      <c r="G54" s="420"/>
      <c r="H54" s="420"/>
      <c r="I54" s="420"/>
      <c r="J54" s="420"/>
      <c r="K54" s="420"/>
      <c r="L54" s="420" t="s">
        <v>325</v>
      </c>
      <c r="M54" s="422"/>
      <c r="N54" s="420">
        <v>73</v>
      </c>
      <c r="O54" s="427" t="s">
        <v>333</v>
      </c>
    </row>
    <row r="55" spans="1:15" x14ac:dyDescent="0.25">
      <c r="A55" s="420">
        <v>11</v>
      </c>
      <c r="B55" s="420" t="s">
        <v>54</v>
      </c>
      <c r="C55" s="420" t="s">
        <v>326</v>
      </c>
      <c r="D55" s="420"/>
      <c r="E55" s="420"/>
      <c r="F55" s="420"/>
      <c r="G55" s="420"/>
      <c r="H55" s="420"/>
      <c r="I55" s="420"/>
      <c r="J55" s="420"/>
      <c r="K55" s="420"/>
      <c r="L55" s="420" t="s">
        <v>327</v>
      </c>
      <c r="M55" s="422" t="s">
        <v>214</v>
      </c>
      <c r="N55" s="420">
        <v>74</v>
      </c>
      <c r="O55" s="427" t="s">
        <v>333</v>
      </c>
    </row>
    <row r="56" spans="1:15" x14ac:dyDescent="0.25">
      <c r="A56" s="420">
        <v>4</v>
      </c>
      <c r="B56" s="420" t="s">
        <v>49</v>
      </c>
      <c r="C56" s="420" t="s">
        <v>328</v>
      </c>
      <c r="D56" s="420"/>
      <c r="E56" s="420"/>
      <c r="F56" s="420"/>
      <c r="G56" s="420"/>
      <c r="H56" s="420"/>
      <c r="I56" s="420"/>
      <c r="J56" s="420"/>
      <c r="K56" s="420"/>
      <c r="L56" s="420" t="s">
        <v>329</v>
      </c>
      <c r="M56" s="422" t="s">
        <v>214</v>
      </c>
      <c r="N56" s="420">
        <v>75</v>
      </c>
      <c r="O56" s="427" t="s">
        <v>334</v>
      </c>
    </row>
  </sheetData>
  <sheetProtection password="CC2F" sheet="1" objects="1" scenarios="1"/>
  <pageMargins left="0.7" right="0.7" top="0.75" bottom="0.75" header="0.3" footer="0.3"/>
  <pageSetup scale="9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G31"/>
  <sheetViews>
    <sheetView zoomScaleNormal="100" zoomScaleSheetLayoutView="100" workbookViewId="0">
      <selection activeCell="D1" sqref="D1"/>
    </sheetView>
  </sheetViews>
  <sheetFormatPr defaultColWidth="9.33203125" defaultRowHeight="15.75" x14ac:dyDescent="0.2"/>
  <cols>
    <col min="1" max="1" width="5.83203125" style="28" customWidth="1"/>
    <col min="2" max="2" width="45.83203125" style="37" customWidth="1"/>
    <col min="3" max="3" width="45.83203125" style="17" customWidth="1"/>
    <col min="4" max="4" width="35.83203125" style="17" customWidth="1"/>
    <col min="5" max="5" width="15.83203125" style="28" customWidth="1"/>
    <col min="6" max="6" width="1.83203125" style="30" customWidth="1"/>
    <col min="7" max="7" width="0.5" style="24" customWidth="1"/>
    <col min="8" max="16384" width="9.33203125" style="28"/>
  </cols>
  <sheetData>
    <row r="1" spans="1:7" s="37" customFormat="1" ht="24.95" customHeight="1" x14ac:dyDescent="0.2">
      <c r="A1" s="16" t="s">
        <v>161</v>
      </c>
      <c r="C1" s="17"/>
      <c r="D1" s="17"/>
      <c r="E1" s="38"/>
      <c r="F1" s="31"/>
      <c r="G1" s="39" t="s">
        <v>18</v>
      </c>
    </row>
    <row r="2" spans="1:7" s="37" customFormat="1" ht="24.95" customHeight="1" x14ac:dyDescent="0.2">
      <c r="B2" s="29"/>
      <c r="C2" s="18"/>
      <c r="D2" s="18"/>
      <c r="E2" s="40"/>
      <c r="F2" s="31"/>
      <c r="G2" s="39"/>
    </row>
    <row r="3" spans="1:7" s="37" customFormat="1" ht="24.95" customHeight="1" x14ac:dyDescent="0.2">
      <c r="A3" s="41"/>
      <c r="B3" s="44"/>
      <c r="C3" s="18"/>
      <c r="D3" s="18"/>
      <c r="E3" s="29"/>
      <c r="F3" s="31"/>
      <c r="G3" s="39"/>
    </row>
    <row r="4" spans="1:7" s="37" customFormat="1" ht="25.15" customHeight="1" x14ac:dyDescent="0.2">
      <c r="B4" s="29"/>
      <c r="C4" s="18"/>
      <c r="D4" s="18"/>
      <c r="E4" s="42"/>
      <c r="F4" s="31"/>
      <c r="G4" s="39"/>
    </row>
    <row r="5" spans="1:7" s="37" customFormat="1" ht="25.15" customHeight="1" x14ac:dyDescent="0.2">
      <c r="B5" s="29"/>
      <c r="C5" s="18"/>
      <c r="D5" s="18"/>
      <c r="E5" s="42"/>
      <c r="F5" s="31"/>
      <c r="G5" s="39"/>
    </row>
    <row r="6" spans="1:7" s="37" customFormat="1" ht="25.15" customHeight="1" x14ac:dyDescent="0.2">
      <c r="B6" s="29"/>
      <c r="C6" s="18"/>
      <c r="D6" s="18"/>
      <c r="E6" s="42"/>
      <c r="F6" s="31"/>
      <c r="G6" s="39"/>
    </row>
    <row r="7" spans="1:7" s="37" customFormat="1" ht="25.15" customHeight="1" x14ac:dyDescent="0.2">
      <c r="B7" s="29"/>
      <c r="C7" s="18"/>
      <c r="D7" s="18"/>
      <c r="E7" s="42"/>
      <c r="F7" s="31"/>
      <c r="G7" s="39"/>
    </row>
    <row r="8" spans="1:7" s="37" customFormat="1" ht="25.15" customHeight="1" x14ac:dyDescent="0.2">
      <c r="B8" s="29"/>
      <c r="C8" s="18"/>
      <c r="D8" s="18"/>
      <c r="E8" s="42"/>
      <c r="F8" s="31"/>
      <c r="G8" s="39"/>
    </row>
    <row r="9" spans="1:7" s="37" customFormat="1" ht="25.15" customHeight="1" x14ac:dyDescent="0.2">
      <c r="B9" s="29"/>
      <c r="C9" s="18"/>
      <c r="D9" s="18"/>
      <c r="E9" s="42"/>
      <c r="F9" s="31"/>
      <c r="G9" s="39"/>
    </row>
    <row r="10" spans="1:7" s="37" customFormat="1" ht="25.15" customHeight="1" x14ac:dyDescent="0.2">
      <c r="A10" s="43"/>
      <c r="B10" s="29"/>
      <c r="C10" s="18"/>
      <c r="D10" s="18"/>
      <c r="E10" s="42"/>
      <c r="F10" s="31"/>
      <c r="G10" s="39"/>
    </row>
    <row r="11" spans="1:7" s="37" customFormat="1" ht="25.15" customHeight="1" x14ac:dyDescent="0.2">
      <c r="B11" s="29"/>
      <c r="C11" s="18"/>
      <c r="D11" s="18"/>
      <c r="E11" s="42"/>
      <c r="F11" s="31"/>
      <c r="G11" s="39"/>
    </row>
    <row r="12" spans="1:7" s="37" customFormat="1" ht="25.15" customHeight="1" x14ac:dyDescent="0.2">
      <c r="B12" s="29"/>
      <c r="C12" s="18"/>
      <c r="D12" s="18"/>
      <c r="E12" s="42"/>
      <c r="F12" s="31"/>
      <c r="G12" s="39"/>
    </row>
    <row r="13" spans="1:7" s="37" customFormat="1" ht="25.15" customHeight="1" x14ac:dyDescent="0.2">
      <c r="B13" s="29"/>
      <c r="C13" s="18"/>
      <c r="D13" s="18"/>
      <c r="E13" s="42"/>
      <c r="F13" s="31"/>
      <c r="G13" s="39"/>
    </row>
    <row r="14" spans="1:7" s="37" customFormat="1" ht="25.15" customHeight="1" x14ac:dyDescent="0.2">
      <c r="B14" s="29"/>
      <c r="C14" s="18"/>
      <c r="D14" s="18"/>
      <c r="E14" s="42"/>
      <c r="F14" s="31"/>
      <c r="G14" s="39"/>
    </row>
    <row r="15" spans="1:7" s="37" customFormat="1" ht="25.15" customHeight="1" x14ac:dyDescent="0.2">
      <c r="B15" s="29"/>
      <c r="C15" s="18"/>
      <c r="D15" s="18"/>
      <c r="E15" s="42"/>
      <c r="F15" s="31"/>
      <c r="G15" s="39"/>
    </row>
    <row r="16" spans="1:7" s="37" customFormat="1" ht="25.15" customHeight="1" x14ac:dyDescent="0.2">
      <c r="B16" s="29"/>
      <c r="C16" s="18"/>
      <c r="D16" s="18"/>
      <c r="E16" s="42"/>
      <c r="F16" s="31"/>
      <c r="G16" s="39"/>
    </row>
    <row r="17" spans="2:7" s="37" customFormat="1" ht="25.15" customHeight="1" x14ac:dyDescent="0.2">
      <c r="B17" s="29"/>
      <c r="C17" s="18"/>
      <c r="D17" s="18"/>
      <c r="E17" s="42"/>
      <c r="F17" s="31"/>
      <c r="G17" s="39"/>
    </row>
    <row r="18" spans="2:7" s="37" customFormat="1" ht="25.15" customHeight="1" x14ac:dyDescent="0.2">
      <c r="B18" s="29"/>
      <c r="C18" s="18"/>
      <c r="D18" s="18"/>
      <c r="E18" s="42"/>
      <c r="F18" s="31"/>
      <c r="G18" s="39"/>
    </row>
    <row r="19" spans="2:7" s="37" customFormat="1" ht="25.15" customHeight="1" x14ac:dyDescent="0.2">
      <c r="B19" s="29"/>
      <c r="C19" s="18"/>
      <c r="D19" s="18"/>
      <c r="E19" s="42"/>
      <c r="F19" s="31"/>
      <c r="G19" s="39"/>
    </row>
    <row r="20" spans="2:7" s="37" customFormat="1" ht="25.15" customHeight="1" x14ac:dyDescent="0.2">
      <c r="B20" s="29"/>
      <c r="C20" s="18"/>
      <c r="D20" s="18"/>
      <c r="E20" s="42"/>
      <c r="F20" s="31"/>
      <c r="G20" s="39"/>
    </row>
    <row r="21" spans="2:7" s="37" customFormat="1" ht="25.15" customHeight="1" x14ac:dyDescent="0.2">
      <c r="B21" s="29"/>
      <c r="C21" s="18"/>
      <c r="D21" s="18"/>
      <c r="E21" s="42"/>
      <c r="F21" s="31"/>
      <c r="G21" s="39"/>
    </row>
    <row r="22" spans="2:7" s="37" customFormat="1" ht="25.15" customHeight="1" x14ac:dyDescent="0.2">
      <c r="B22" s="29"/>
      <c r="C22" s="18"/>
      <c r="D22" s="18"/>
      <c r="E22" s="42"/>
      <c r="F22" s="31"/>
      <c r="G22" s="39"/>
    </row>
    <row r="23" spans="2:7" s="37" customFormat="1" ht="25.15" customHeight="1" x14ac:dyDescent="0.2">
      <c r="B23" s="29"/>
      <c r="C23" s="18"/>
      <c r="D23" s="18"/>
      <c r="E23" s="42"/>
      <c r="F23" s="31"/>
      <c r="G23" s="39"/>
    </row>
    <row r="24" spans="2:7" s="37" customFormat="1" ht="25.15" customHeight="1" x14ac:dyDescent="0.2">
      <c r="B24" s="29"/>
      <c r="C24" s="18"/>
      <c r="D24" s="18"/>
      <c r="E24" s="42"/>
      <c r="F24" s="31"/>
      <c r="G24" s="39"/>
    </row>
    <row r="25" spans="2:7" s="37" customFormat="1" ht="25.15" customHeight="1" x14ac:dyDescent="0.2">
      <c r="B25" s="29"/>
      <c r="C25" s="18"/>
      <c r="D25" s="18"/>
      <c r="E25" s="42"/>
      <c r="F25" s="31"/>
      <c r="G25" s="39"/>
    </row>
    <row r="26" spans="2:7" s="37" customFormat="1" ht="24.95" hidden="1" customHeight="1" x14ac:dyDescent="0.2">
      <c r="B26" s="29"/>
      <c r="C26" s="18"/>
      <c r="D26" s="18"/>
      <c r="E26" s="42"/>
      <c r="F26" s="31"/>
      <c r="G26" s="39"/>
    </row>
    <row r="27" spans="2:7" s="37" customFormat="1" ht="24.95" hidden="1" customHeight="1" x14ac:dyDescent="0.2">
      <c r="B27" s="29"/>
      <c r="C27" s="18"/>
      <c r="D27" s="18"/>
      <c r="E27" s="42"/>
      <c r="F27" s="31"/>
      <c r="G27" s="39"/>
    </row>
    <row r="28" spans="2:7" s="23" customFormat="1" ht="24.95" customHeight="1" x14ac:dyDescent="0.2">
      <c r="B28" s="19"/>
      <c r="C28" s="20"/>
      <c r="D28" s="20"/>
      <c r="E28" s="19"/>
      <c r="F28" s="21"/>
      <c r="G28" s="22" t="s">
        <v>18</v>
      </c>
    </row>
    <row r="29" spans="2:7" s="24" customFormat="1" ht="3.95" customHeight="1" x14ac:dyDescent="0.2">
      <c r="B29" s="27"/>
      <c r="C29" s="25"/>
      <c r="D29" s="25"/>
      <c r="F29" s="26"/>
    </row>
    <row r="31" spans="2:7" x14ac:dyDescent="0.2">
      <c r="E31" s="32"/>
    </row>
  </sheetData>
  <sheetProtection password="CC2F" sheet="1" objects="1" scenarios="1" selectLockedCells="1" selectUnlockedCells="1"/>
  <phoneticPr fontId="0" type="noConversion"/>
  <printOptions gridLines="1"/>
  <pageMargins left="0.34" right="0.21" top="0.2" bottom="0.3" header="0.25" footer="0.1"/>
  <pageSetup scale="91" orientation="landscape" r:id="rId1"/>
  <headerFooter alignWithMargins="0">
    <oddFooter>&amp;L&amp;8Printed @ &amp;T on &amp;D&amp;CPage &amp;P of &amp;N&amp;R&amp;9Tab: &amp;A   in File: 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31"/>
  <sheetViews>
    <sheetView zoomScaleNormal="100" zoomScaleSheetLayoutView="100" workbookViewId="0">
      <selection activeCell="A16" sqref="A16"/>
    </sheetView>
  </sheetViews>
  <sheetFormatPr defaultColWidth="9.33203125" defaultRowHeight="15.75" x14ac:dyDescent="0.2"/>
  <cols>
    <col min="1" max="1" width="5.83203125" style="28" customWidth="1"/>
    <col min="2" max="2" width="26.33203125" style="37" customWidth="1"/>
    <col min="3" max="3" width="4.1640625" style="17" customWidth="1"/>
    <col min="4" max="4" width="43.6640625" style="17" customWidth="1"/>
    <col min="5" max="5" width="15.83203125" style="28" customWidth="1"/>
    <col min="6" max="6" width="1.83203125" style="30" customWidth="1"/>
    <col min="7" max="7" width="0.5" style="24" customWidth="1"/>
    <col min="8" max="16384" width="9.33203125" style="28"/>
  </cols>
  <sheetData>
    <row r="1" spans="1:7" s="37" customFormat="1" ht="24.95" customHeight="1" x14ac:dyDescent="0.2">
      <c r="A1" s="16" t="s">
        <v>215</v>
      </c>
      <c r="C1" s="17"/>
      <c r="D1" s="17"/>
      <c r="E1" s="38"/>
      <c r="F1" s="31"/>
      <c r="G1" s="39" t="s">
        <v>18</v>
      </c>
    </row>
    <row r="2" spans="1:7" s="37" customFormat="1" ht="24.95" customHeight="1" x14ac:dyDescent="0.2">
      <c r="B2" s="29"/>
      <c r="C2" s="18"/>
      <c r="D2" s="18"/>
      <c r="E2" s="40"/>
      <c r="F2" s="31"/>
      <c r="G2" s="39"/>
    </row>
    <row r="3" spans="1:7" s="37" customFormat="1" ht="24.95" customHeight="1" x14ac:dyDescent="0.2">
      <c r="A3" s="41"/>
      <c r="B3" s="44"/>
      <c r="C3" s="18"/>
      <c r="D3" s="18"/>
      <c r="E3" s="29"/>
      <c r="F3" s="31"/>
      <c r="G3" s="39"/>
    </row>
    <row r="4" spans="1:7" s="37" customFormat="1" ht="25.15" customHeight="1" x14ac:dyDescent="0.2">
      <c r="B4" s="29"/>
      <c r="C4" s="18"/>
      <c r="D4" s="18"/>
      <c r="E4" s="42"/>
      <c r="F4" s="31"/>
      <c r="G4" s="39"/>
    </row>
    <row r="5" spans="1:7" s="37" customFormat="1" ht="25.15" customHeight="1" x14ac:dyDescent="0.2">
      <c r="B5" s="29"/>
      <c r="C5" s="18"/>
      <c r="D5" s="18"/>
      <c r="E5" s="42"/>
      <c r="F5" s="31"/>
      <c r="G5" s="39"/>
    </row>
    <row r="6" spans="1:7" s="37" customFormat="1" ht="25.15" customHeight="1" x14ac:dyDescent="0.2">
      <c r="B6" s="29"/>
      <c r="C6" s="18"/>
      <c r="D6" s="18"/>
      <c r="E6" s="42"/>
      <c r="F6" s="31"/>
      <c r="G6" s="39"/>
    </row>
    <row r="7" spans="1:7" s="37" customFormat="1" ht="25.15" customHeight="1" x14ac:dyDescent="0.2">
      <c r="B7" s="29"/>
      <c r="C7" s="18"/>
      <c r="D7" s="18"/>
      <c r="E7" s="42"/>
      <c r="F7" s="31"/>
      <c r="G7" s="39"/>
    </row>
    <row r="8" spans="1:7" s="37" customFormat="1" ht="25.15" customHeight="1" x14ac:dyDescent="0.2">
      <c r="B8" s="29"/>
      <c r="C8" s="18"/>
      <c r="D8" s="18"/>
      <c r="E8" s="42"/>
      <c r="F8" s="31"/>
      <c r="G8" s="39"/>
    </row>
    <row r="9" spans="1:7" s="37" customFormat="1" ht="25.15" customHeight="1" x14ac:dyDescent="0.2">
      <c r="B9" s="29"/>
      <c r="C9" s="18"/>
      <c r="D9" s="18"/>
      <c r="E9" s="42"/>
      <c r="F9" s="31"/>
      <c r="G9" s="39"/>
    </row>
    <row r="10" spans="1:7" s="37" customFormat="1" ht="25.15" customHeight="1" x14ac:dyDescent="0.2">
      <c r="A10" s="43"/>
      <c r="B10" s="29"/>
      <c r="C10" s="18"/>
      <c r="D10" s="18"/>
      <c r="E10" s="42"/>
      <c r="F10" s="31"/>
      <c r="G10" s="39"/>
    </row>
    <row r="11" spans="1:7" s="37" customFormat="1" ht="25.15" customHeight="1" x14ac:dyDescent="0.2">
      <c r="B11" s="29"/>
      <c r="C11" s="18"/>
      <c r="D11" s="18"/>
      <c r="E11" s="42"/>
      <c r="F11" s="31"/>
      <c r="G11" s="39"/>
    </row>
    <row r="12" spans="1:7" s="37" customFormat="1" ht="25.15" customHeight="1" x14ac:dyDescent="0.2">
      <c r="B12" s="29"/>
      <c r="C12" s="18"/>
      <c r="D12" s="18"/>
      <c r="E12" s="42"/>
      <c r="F12" s="31"/>
      <c r="G12" s="39"/>
    </row>
    <row r="13" spans="1:7" s="37" customFormat="1" ht="25.15" customHeight="1" x14ac:dyDescent="0.2">
      <c r="B13" s="29"/>
      <c r="C13" s="18"/>
      <c r="D13" s="18"/>
      <c r="E13" s="42"/>
      <c r="F13" s="31"/>
      <c r="G13" s="39"/>
    </row>
    <row r="14" spans="1:7" s="37" customFormat="1" ht="25.15" customHeight="1" x14ac:dyDescent="0.2">
      <c r="B14" s="29"/>
      <c r="C14" s="18"/>
      <c r="D14" s="18"/>
      <c r="E14" s="42"/>
      <c r="F14" s="31"/>
      <c r="G14" s="39"/>
    </row>
    <row r="15" spans="1:7" s="37" customFormat="1" ht="25.15" customHeight="1" x14ac:dyDescent="0.2">
      <c r="B15" s="29"/>
      <c r="C15" s="18"/>
      <c r="D15" s="18"/>
      <c r="E15" s="42"/>
      <c r="F15" s="31"/>
      <c r="G15" s="39"/>
    </row>
    <row r="16" spans="1:7" s="37" customFormat="1" ht="25.15" hidden="1" customHeight="1" x14ac:dyDescent="0.2">
      <c r="B16" s="29"/>
      <c r="C16" s="18"/>
      <c r="D16" s="18"/>
      <c r="E16" s="42"/>
      <c r="F16" s="31"/>
      <c r="G16" s="39"/>
    </row>
    <row r="17" spans="2:7" s="37" customFormat="1" ht="25.15" hidden="1" customHeight="1" x14ac:dyDescent="0.2">
      <c r="B17" s="29"/>
      <c r="C17" s="18"/>
      <c r="D17" s="18"/>
      <c r="E17" s="42"/>
      <c r="F17" s="31"/>
      <c r="G17" s="39"/>
    </row>
    <row r="18" spans="2:7" s="37" customFormat="1" ht="25.15" hidden="1" customHeight="1" x14ac:dyDescent="0.2">
      <c r="B18" s="29"/>
      <c r="C18" s="18"/>
      <c r="D18" s="18"/>
      <c r="E18" s="42"/>
      <c r="F18" s="31"/>
      <c r="G18" s="39"/>
    </row>
    <row r="19" spans="2:7" s="37" customFormat="1" ht="25.15" hidden="1" customHeight="1" x14ac:dyDescent="0.2">
      <c r="B19" s="29"/>
      <c r="C19" s="18"/>
      <c r="D19" s="18"/>
      <c r="E19" s="42"/>
      <c r="F19" s="31"/>
      <c r="G19" s="39"/>
    </row>
    <row r="20" spans="2:7" s="37" customFormat="1" ht="25.15" hidden="1" customHeight="1" x14ac:dyDescent="0.2">
      <c r="B20" s="29"/>
      <c r="C20" s="18"/>
      <c r="D20" s="18"/>
      <c r="E20" s="42"/>
      <c r="F20" s="31"/>
      <c r="G20" s="39"/>
    </row>
    <row r="21" spans="2:7" s="37" customFormat="1" ht="25.15" hidden="1" customHeight="1" x14ac:dyDescent="0.2">
      <c r="B21" s="29"/>
      <c r="C21" s="18"/>
      <c r="D21" s="18"/>
      <c r="E21" s="42"/>
      <c r="F21" s="31"/>
      <c r="G21" s="39"/>
    </row>
    <row r="22" spans="2:7" s="37" customFormat="1" ht="25.15" hidden="1" customHeight="1" x14ac:dyDescent="0.2">
      <c r="B22" s="29"/>
      <c r="C22" s="18"/>
      <c r="D22" s="18"/>
      <c r="E22" s="42"/>
      <c r="F22" s="31"/>
      <c r="G22" s="39"/>
    </row>
    <row r="23" spans="2:7" s="37" customFormat="1" ht="25.15" hidden="1" customHeight="1" x14ac:dyDescent="0.2">
      <c r="B23" s="29"/>
      <c r="C23" s="18"/>
      <c r="D23" s="18"/>
      <c r="E23" s="42"/>
      <c r="F23" s="31"/>
      <c r="G23" s="39"/>
    </row>
    <row r="24" spans="2:7" s="37" customFormat="1" ht="25.15" hidden="1" customHeight="1" x14ac:dyDescent="0.2">
      <c r="B24" s="29"/>
      <c r="C24" s="18"/>
      <c r="D24" s="18"/>
      <c r="E24" s="42"/>
      <c r="F24" s="31"/>
      <c r="G24" s="39"/>
    </row>
    <row r="25" spans="2:7" s="37" customFormat="1" ht="25.15" hidden="1" customHeight="1" x14ac:dyDescent="0.2">
      <c r="B25" s="29"/>
      <c r="C25" s="18"/>
      <c r="D25" s="18"/>
      <c r="E25" s="42"/>
      <c r="F25" s="31"/>
      <c r="G25" s="39"/>
    </row>
    <row r="26" spans="2:7" s="37" customFormat="1" ht="24.95" hidden="1" customHeight="1" x14ac:dyDescent="0.2">
      <c r="B26" s="29"/>
      <c r="C26" s="18"/>
      <c r="D26" s="18"/>
      <c r="E26" s="42"/>
      <c r="F26" s="31"/>
      <c r="G26" s="39"/>
    </row>
    <row r="27" spans="2:7" s="37" customFormat="1" ht="24.95" hidden="1" customHeight="1" x14ac:dyDescent="0.2">
      <c r="B27" s="29"/>
      <c r="C27" s="18"/>
      <c r="D27" s="18"/>
      <c r="E27" s="42"/>
      <c r="F27" s="31"/>
      <c r="G27" s="39"/>
    </row>
    <row r="28" spans="2:7" s="23" customFormat="1" ht="24.95" customHeight="1" x14ac:dyDescent="0.2">
      <c r="B28" s="19"/>
      <c r="C28" s="20"/>
      <c r="D28" s="20"/>
      <c r="E28" s="19"/>
      <c r="F28" s="21"/>
      <c r="G28" s="22" t="s">
        <v>18</v>
      </c>
    </row>
    <row r="29" spans="2:7" s="24" customFormat="1" ht="3.95" customHeight="1" x14ac:dyDescent="0.2">
      <c r="B29" s="27"/>
      <c r="C29" s="25"/>
      <c r="D29" s="25"/>
      <c r="F29" s="26"/>
    </row>
    <row r="31" spans="2:7" x14ac:dyDescent="0.2">
      <c r="E31" s="32"/>
    </row>
  </sheetData>
  <sheetProtection password="CC2F" sheet="1" objects="1" scenarios="1" selectLockedCells="1" selectUnlockedCells="1"/>
  <printOptions gridLines="1"/>
  <pageMargins left="0.34" right="0.21" top="0.35" bottom="0.41" header="0.25" footer="0.22"/>
  <pageSetup scale="130" orientation="landscape" r:id="rId1"/>
  <headerFooter alignWithMargins="0">
    <oddFooter>&amp;L&amp;8Printed @ &amp;T on &amp;D&amp;R&amp;8Tab: &amp;A   in File: 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zoomScaleSheetLayoutView="100" workbookViewId="0">
      <selection activeCell="A6" sqref="A6"/>
    </sheetView>
  </sheetViews>
  <sheetFormatPr defaultColWidth="9.33203125" defaultRowHeight="15.75" x14ac:dyDescent="0.2"/>
  <cols>
    <col min="1" max="1" width="5.83203125" style="28" customWidth="1"/>
    <col min="2" max="2" width="26.33203125" style="37" customWidth="1"/>
    <col min="3" max="3" width="4.1640625" style="17" customWidth="1"/>
    <col min="4" max="4" width="43.6640625" style="17" customWidth="1"/>
    <col min="5" max="5" width="15.83203125" style="28" customWidth="1"/>
    <col min="6" max="6" width="1.83203125" style="30" customWidth="1"/>
    <col min="7" max="7" width="0.5" style="24" customWidth="1"/>
    <col min="8" max="16384" width="9.33203125" style="28"/>
  </cols>
  <sheetData>
    <row r="1" spans="1:7" s="37" customFormat="1" ht="24.95" customHeight="1" x14ac:dyDescent="0.2">
      <c r="A1" s="16" t="s">
        <v>348</v>
      </c>
      <c r="C1" s="17"/>
      <c r="D1" s="17"/>
      <c r="E1" s="38"/>
      <c r="F1" s="31"/>
      <c r="G1" s="39" t="s">
        <v>18</v>
      </c>
    </row>
    <row r="2" spans="1:7" s="37" customFormat="1" ht="24.95" customHeight="1" x14ac:dyDescent="0.2">
      <c r="B2" s="29"/>
      <c r="C2" s="18"/>
      <c r="D2" s="18"/>
      <c r="E2" s="40"/>
      <c r="F2" s="31"/>
      <c r="G2" s="39"/>
    </row>
    <row r="3" spans="1:7" s="37" customFormat="1" ht="24.95" customHeight="1" x14ac:dyDescent="0.2">
      <c r="A3" s="41"/>
      <c r="B3" s="44"/>
      <c r="C3" s="18"/>
      <c r="D3" s="18"/>
      <c r="E3" s="29"/>
      <c r="F3" s="31"/>
      <c r="G3" s="39"/>
    </row>
    <row r="4" spans="1:7" s="37" customFormat="1" ht="25.15" customHeight="1" x14ac:dyDescent="0.2">
      <c r="B4" s="29"/>
      <c r="C4" s="18"/>
      <c r="D4" s="18"/>
      <c r="E4" s="42"/>
      <c r="F4" s="31"/>
      <c r="G4" s="39"/>
    </row>
    <row r="5" spans="1:7" s="37" customFormat="1" ht="25.15" customHeight="1" x14ac:dyDescent="0.2">
      <c r="B5" s="29"/>
      <c r="C5" s="18"/>
      <c r="D5" s="18"/>
      <c r="E5" s="42"/>
      <c r="F5" s="31"/>
      <c r="G5" s="39"/>
    </row>
    <row r="6" spans="1:7" s="37" customFormat="1" ht="25.15" customHeight="1" x14ac:dyDescent="0.2">
      <c r="B6" s="29"/>
      <c r="C6" s="18"/>
      <c r="D6" s="18"/>
      <c r="E6" s="42"/>
      <c r="F6" s="31"/>
      <c r="G6" s="39"/>
    </row>
    <row r="7" spans="1:7" s="37" customFormat="1" ht="25.15" customHeight="1" x14ac:dyDescent="0.2">
      <c r="B7" s="29"/>
      <c r="C7" s="18"/>
      <c r="D7" s="18"/>
      <c r="E7" s="42"/>
      <c r="F7" s="31"/>
      <c r="G7" s="39"/>
    </row>
    <row r="8" spans="1:7" s="37" customFormat="1" ht="25.15" customHeight="1" x14ac:dyDescent="0.2">
      <c r="B8" s="29"/>
      <c r="C8" s="18"/>
      <c r="D8" s="18"/>
      <c r="E8" s="42"/>
      <c r="F8" s="31"/>
      <c r="G8" s="39"/>
    </row>
    <row r="9" spans="1:7" s="37" customFormat="1" ht="25.15" customHeight="1" x14ac:dyDescent="0.2">
      <c r="B9" s="29"/>
      <c r="C9" s="18"/>
      <c r="D9" s="18"/>
      <c r="E9" s="42"/>
      <c r="F9" s="31"/>
      <c r="G9" s="39"/>
    </row>
    <row r="10" spans="1:7" s="37" customFormat="1" ht="25.15" customHeight="1" x14ac:dyDescent="0.2">
      <c r="A10" s="43"/>
      <c r="B10" s="29"/>
      <c r="C10" s="18"/>
      <c r="D10" s="18"/>
      <c r="E10" s="42"/>
      <c r="F10" s="31"/>
      <c r="G10" s="39"/>
    </row>
    <row r="11" spans="1:7" s="37" customFormat="1" ht="25.15" customHeight="1" x14ac:dyDescent="0.2">
      <c r="B11" s="29"/>
      <c r="C11" s="18"/>
      <c r="D11" s="18"/>
      <c r="E11" s="42"/>
      <c r="F11" s="31"/>
      <c r="G11" s="39"/>
    </row>
    <row r="12" spans="1:7" s="37" customFormat="1" ht="25.15" customHeight="1" x14ac:dyDescent="0.2">
      <c r="B12" s="29"/>
      <c r="C12" s="18"/>
      <c r="D12" s="18"/>
      <c r="E12" s="42"/>
      <c r="F12" s="31"/>
      <c r="G12" s="39"/>
    </row>
    <row r="13" spans="1:7" s="37" customFormat="1" ht="25.15" customHeight="1" x14ac:dyDescent="0.2">
      <c r="B13" s="29"/>
      <c r="C13" s="18"/>
      <c r="D13" s="18"/>
      <c r="E13" s="42"/>
      <c r="F13" s="31"/>
      <c r="G13" s="39"/>
    </row>
    <row r="14" spans="1:7" s="37" customFormat="1" ht="25.15" customHeight="1" x14ac:dyDescent="0.2">
      <c r="B14" s="29"/>
      <c r="C14" s="18"/>
      <c r="D14" s="18"/>
      <c r="E14" s="42"/>
      <c r="F14" s="31"/>
      <c r="G14" s="39"/>
    </row>
    <row r="15" spans="1:7" s="37" customFormat="1" ht="25.15" customHeight="1" x14ac:dyDescent="0.2">
      <c r="B15" s="29"/>
      <c r="C15" s="18"/>
      <c r="D15" s="18"/>
      <c r="E15" s="42"/>
      <c r="F15" s="31"/>
      <c r="G15" s="39"/>
    </row>
    <row r="16" spans="1:7" s="37" customFormat="1" ht="25.15" hidden="1" customHeight="1" x14ac:dyDescent="0.2">
      <c r="B16" s="29"/>
      <c r="C16" s="18"/>
      <c r="D16" s="18"/>
      <c r="E16" s="42"/>
      <c r="F16" s="31"/>
      <c r="G16" s="39"/>
    </row>
    <row r="17" spans="2:7" s="37" customFormat="1" ht="25.15" hidden="1" customHeight="1" x14ac:dyDescent="0.2">
      <c r="B17" s="29"/>
      <c r="C17" s="18"/>
      <c r="D17" s="18"/>
      <c r="E17" s="42"/>
      <c r="F17" s="31"/>
      <c r="G17" s="39"/>
    </row>
    <row r="18" spans="2:7" s="37" customFormat="1" ht="25.15" hidden="1" customHeight="1" x14ac:dyDescent="0.2">
      <c r="B18" s="29"/>
      <c r="C18" s="18"/>
      <c r="D18" s="18"/>
      <c r="E18" s="42"/>
      <c r="F18" s="31"/>
      <c r="G18" s="39"/>
    </row>
    <row r="19" spans="2:7" s="37" customFormat="1" ht="25.15" hidden="1" customHeight="1" x14ac:dyDescent="0.2">
      <c r="B19" s="29"/>
      <c r="C19" s="18"/>
      <c r="D19" s="18"/>
      <c r="E19" s="42"/>
      <c r="F19" s="31"/>
      <c r="G19" s="39"/>
    </row>
    <row r="20" spans="2:7" s="37" customFormat="1" ht="25.15" hidden="1" customHeight="1" x14ac:dyDescent="0.2">
      <c r="B20" s="29"/>
      <c r="C20" s="18"/>
      <c r="D20" s="18"/>
      <c r="E20" s="42"/>
      <c r="F20" s="31"/>
      <c r="G20" s="39"/>
    </row>
    <row r="21" spans="2:7" s="37" customFormat="1" ht="25.15" hidden="1" customHeight="1" x14ac:dyDescent="0.2">
      <c r="B21" s="29"/>
      <c r="C21" s="18"/>
      <c r="D21" s="18"/>
      <c r="E21" s="42"/>
      <c r="F21" s="31"/>
      <c r="G21" s="39"/>
    </row>
    <row r="22" spans="2:7" s="37" customFormat="1" ht="25.15" hidden="1" customHeight="1" x14ac:dyDescent="0.2">
      <c r="B22" s="29"/>
      <c r="C22" s="18"/>
      <c r="D22" s="18"/>
      <c r="E22" s="42"/>
      <c r="F22" s="31"/>
      <c r="G22" s="39"/>
    </row>
    <row r="23" spans="2:7" s="37" customFormat="1" ht="25.15" hidden="1" customHeight="1" x14ac:dyDescent="0.2">
      <c r="B23" s="29"/>
      <c r="C23" s="18"/>
      <c r="D23" s="18"/>
      <c r="E23" s="42"/>
      <c r="F23" s="31"/>
      <c r="G23" s="39"/>
    </row>
    <row r="24" spans="2:7" s="37" customFormat="1" ht="25.15" hidden="1" customHeight="1" x14ac:dyDescent="0.2">
      <c r="B24" s="29"/>
      <c r="C24" s="18"/>
      <c r="D24" s="18"/>
      <c r="E24" s="42"/>
      <c r="F24" s="31"/>
      <c r="G24" s="39"/>
    </row>
    <row r="25" spans="2:7" s="37" customFormat="1" ht="25.15" hidden="1" customHeight="1" x14ac:dyDescent="0.2">
      <c r="B25" s="29"/>
      <c r="C25" s="18"/>
      <c r="D25" s="18"/>
      <c r="E25" s="42"/>
      <c r="F25" s="31"/>
      <c r="G25" s="39"/>
    </row>
    <row r="26" spans="2:7" s="37" customFormat="1" ht="24.95" hidden="1" customHeight="1" x14ac:dyDescent="0.2">
      <c r="B26" s="29"/>
      <c r="C26" s="18"/>
      <c r="D26" s="18"/>
      <c r="E26" s="42"/>
      <c r="F26" s="31"/>
      <c r="G26" s="39"/>
    </row>
    <row r="27" spans="2:7" s="37" customFormat="1" ht="24.95" hidden="1" customHeight="1" x14ac:dyDescent="0.2">
      <c r="B27" s="29"/>
      <c r="C27" s="18"/>
      <c r="D27" s="18"/>
      <c r="E27" s="42"/>
      <c r="F27" s="31"/>
      <c r="G27" s="39"/>
    </row>
    <row r="28" spans="2:7" s="23" customFormat="1" ht="24.95" customHeight="1" x14ac:dyDescent="0.2">
      <c r="B28" s="19"/>
      <c r="C28" s="20"/>
      <c r="D28" s="20"/>
      <c r="E28" s="19"/>
      <c r="F28" s="21"/>
      <c r="G28" s="22" t="s">
        <v>18</v>
      </c>
    </row>
    <row r="29" spans="2:7" s="24" customFormat="1" ht="3.95" customHeight="1" x14ac:dyDescent="0.2">
      <c r="B29" s="27"/>
      <c r="C29" s="25"/>
      <c r="D29" s="25"/>
      <c r="F29" s="26"/>
    </row>
    <row r="31" spans="2:7" x14ac:dyDescent="0.2">
      <c r="E31" s="32"/>
    </row>
  </sheetData>
  <sheetProtection password="CC2F" sheet="1" objects="1" scenarios="1" selectLockedCells="1" selectUnlockedCells="1"/>
  <printOptions gridLines="1"/>
  <pageMargins left="0.34" right="0.21" top="0.35" bottom="0.41" header="0.25" footer="0.22"/>
  <pageSetup scale="130" orientation="landscape" r:id="rId1"/>
  <headerFooter alignWithMargins="0">
    <oddFooter>&amp;L&amp;8Printed @ &amp;T on &amp;D&amp;R&amp;8Tab: &amp;A   in File: 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013"/>
  <sheetViews>
    <sheetView workbookViewId="0">
      <selection activeCell="C6" sqref="C6"/>
    </sheetView>
  </sheetViews>
  <sheetFormatPr defaultColWidth="9.33203125" defaultRowHeight="15.75" x14ac:dyDescent="0.2"/>
  <cols>
    <col min="1" max="1" width="3.83203125" style="62" customWidth="1"/>
    <col min="2" max="2" width="28.1640625" style="62" customWidth="1"/>
    <col min="3" max="3" width="12.5" style="75" customWidth="1"/>
    <col min="4" max="4" width="9.5" hidden="1" customWidth="1"/>
    <col min="5" max="5" width="2.83203125" style="62" customWidth="1"/>
    <col min="6" max="15" width="11.83203125" style="62" customWidth="1"/>
    <col min="16" max="16" width="0.6640625" style="67" customWidth="1"/>
    <col min="17" max="17" width="12.83203125" style="68" customWidth="1"/>
    <col min="18" max="23" width="12.83203125" style="68" hidden="1" customWidth="1"/>
    <col min="24" max="24" width="10.6640625" style="3" hidden="1" customWidth="1"/>
    <col min="25" max="26" width="15.83203125" style="3" hidden="1" customWidth="1"/>
    <col min="27" max="27" width="12.33203125" style="3" hidden="1" customWidth="1"/>
    <col min="28" max="28" width="9.83203125" style="3" hidden="1" customWidth="1"/>
    <col min="29" max="31" width="4.83203125" style="3" hidden="1" customWidth="1"/>
    <col min="32" max="33" width="9.83203125" style="68" hidden="1" customWidth="1"/>
    <col min="34" max="34" width="0.6640625" style="85" hidden="1" customWidth="1"/>
    <col min="35" max="35" width="9.83203125" style="79" hidden="1" customWidth="1"/>
    <col min="36" max="37" width="9.83203125" style="68" hidden="1" customWidth="1"/>
    <col min="38" max="38" width="0.5" style="76" hidden="1" customWidth="1"/>
    <col min="39" max="39" width="9.83203125" style="68" hidden="1" customWidth="1"/>
    <col min="40" max="41" width="11.83203125" style="62" hidden="1" customWidth="1"/>
    <col min="42" max="42" width="0.5" style="70" hidden="1" customWidth="1"/>
    <col min="43" max="48" width="9.83203125" style="68" hidden="1" customWidth="1"/>
    <col min="49" max="50" width="12.83203125" style="68" hidden="1" customWidth="1"/>
    <col min="51" max="51" width="0.5" style="70" hidden="1" customWidth="1"/>
    <col min="52" max="55" width="11.83203125" style="62" hidden="1" customWidth="1"/>
    <col min="56" max="56" width="0" style="62" hidden="1" customWidth="1"/>
    <col min="57" max="57" width="13.83203125" style="62" hidden="1" customWidth="1"/>
    <col min="58" max="89" width="0" style="62" hidden="1" customWidth="1"/>
    <col min="90" max="16384" width="9.33203125" style="62"/>
  </cols>
  <sheetData>
    <row r="1" spans="1:60" s="45" customFormat="1" ht="16.149999999999999" customHeight="1" thickBot="1" x14ac:dyDescent="0.25">
      <c r="A1" s="45" t="s">
        <v>137</v>
      </c>
      <c r="C1" s="72"/>
      <c r="E1" s="337" t="s">
        <v>0</v>
      </c>
      <c r="F1" s="338">
        <f>+WDI_Standard_Order_Form!C2</f>
        <v>0</v>
      </c>
      <c r="I1" s="7" t="s">
        <v>11</v>
      </c>
      <c r="J1" s="336">
        <f>+WDI_Standard_Order_Form!C4</f>
        <v>0</v>
      </c>
      <c r="K1" s="338"/>
      <c r="L1" s="338"/>
      <c r="M1" s="338"/>
      <c r="N1" s="338"/>
      <c r="P1" s="47"/>
      <c r="Q1" s="48"/>
      <c r="R1" s="48"/>
      <c r="S1" s="48"/>
      <c r="T1" s="48"/>
      <c r="U1" s="48"/>
      <c r="V1" s="48"/>
      <c r="W1" s="48"/>
      <c r="X1" s="1" t="s">
        <v>37</v>
      </c>
      <c r="Y1" s="2"/>
      <c r="Z1" s="1"/>
      <c r="AA1" s="1"/>
      <c r="AB1" s="1"/>
      <c r="AC1" s="1"/>
      <c r="AD1" s="1"/>
      <c r="AE1" s="1"/>
      <c r="AF1" s="48"/>
      <c r="AG1" s="48"/>
      <c r="AH1" s="82"/>
      <c r="AI1" s="78"/>
      <c r="AJ1" s="48"/>
      <c r="AK1" s="48"/>
      <c r="AL1" s="48"/>
      <c r="AM1" s="48"/>
      <c r="AP1" s="46"/>
      <c r="AQ1" s="48"/>
      <c r="AR1" s="48"/>
      <c r="AS1" s="48"/>
      <c r="AT1" s="48"/>
      <c r="AU1" s="48"/>
      <c r="AV1" s="48"/>
      <c r="AW1" s="48"/>
      <c r="AX1" s="48"/>
      <c r="AY1" s="46"/>
    </row>
    <row r="2" spans="1:60" s="45" customFormat="1" ht="16.149999999999999" customHeight="1" thickBot="1" x14ac:dyDescent="0.25">
      <c r="C2" s="72"/>
      <c r="E2" s="337" t="s">
        <v>12</v>
      </c>
      <c r="F2" s="338">
        <f>+WDI_Standard_Order_Form!C3</f>
        <v>0</v>
      </c>
      <c r="I2" s="33" t="s">
        <v>30</v>
      </c>
      <c r="J2" s="336">
        <f>+WDI_Standard_Order_Form!C5</f>
        <v>0</v>
      </c>
      <c r="K2" s="338"/>
      <c r="L2" s="338"/>
      <c r="M2" s="338"/>
      <c r="N2" s="338"/>
      <c r="P2" s="47"/>
      <c r="Q2" s="48"/>
      <c r="R2" s="48"/>
      <c r="S2" s="48"/>
      <c r="T2" s="48"/>
      <c r="U2" s="48"/>
      <c r="V2" s="48"/>
      <c r="W2" s="48"/>
      <c r="X2" s="1"/>
      <c r="Y2" s="2"/>
      <c r="Z2" s="1"/>
      <c r="AA2" s="1"/>
      <c r="AB2" s="1"/>
      <c r="AC2" s="1"/>
      <c r="AD2" s="1"/>
      <c r="AE2" s="1"/>
      <c r="AF2" s="48"/>
      <c r="AG2" s="48"/>
      <c r="AH2" s="82"/>
      <c r="AI2" s="78"/>
      <c r="AJ2" s="48"/>
      <c r="AK2" s="48"/>
      <c r="AL2" s="48"/>
      <c r="AM2" s="48"/>
      <c r="AP2" s="46"/>
      <c r="AQ2" s="48"/>
      <c r="AR2" s="48"/>
      <c r="AS2" s="48"/>
      <c r="AT2" s="48"/>
      <c r="AU2" s="48"/>
      <c r="AV2" s="48"/>
      <c r="AW2" s="48"/>
      <c r="AX2" s="48"/>
      <c r="AY2" s="46"/>
    </row>
    <row r="3" spans="1:60" s="45" customFormat="1" ht="16.5" thickBot="1" x14ac:dyDescent="0.25">
      <c r="B3" s="332" t="s">
        <v>341</v>
      </c>
      <c r="C3" s="72"/>
      <c r="P3" s="47"/>
      <c r="Q3" s="48"/>
      <c r="R3" s="48"/>
      <c r="S3" s="48"/>
      <c r="T3" s="48"/>
      <c r="U3" s="48"/>
      <c r="V3" s="48"/>
      <c r="W3" s="48"/>
      <c r="X3" s="5"/>
      <c r="Y3" s="7" t="s">
        <v>0</v>
      </c>
      <c r="Z3" s="336">
        <f>+WDI_Standard_Order_Form!C2</f>
        <v>0</v>
      </c>
      <c r="AA3" s="86"/>
      <c r="AB3" s="87"/>
      <c r="AC3" s="87"/>
      <c r="AD3" s="87"/>
      <c r="AE3" s="87"/>
      <c r="AF3" s="48"/>
      <c r="AG3" s="48"/>
      <c r="AH3" s="82"/>
      <c r="AI3" s="78"/>
      <c r="AJ3" s="48"/>
      <c r="AK3" s="48"/>
      <c r="AL3" s="48"/>
      <c r="AM3" s="48"/>
      <c r="AP3" s="46"/>
      <c r="AQ3" s="48"/>
      <c r="AR3" s="48"/>
      <c r="AS3" s="48"/>
      <c r="AT3" s="48"/>
      <c r="AU3" s="48"/>
      <c r="AV3" s="48"/>
      <c r="AW3" s="48"/>
      <c r="AX3" s="48"/>
      <c r="AY3" s="46"/>
    </row>
    <row r="4" spans="1:60" s="45" customFormat="1" ht="19.5" thickBot="1" x14ac:dyDescent="0.25">
      <c r="C4" s="72"/>
      <c r="E4" s="49"/>
      <c r="G4" s="45" t="s">
        <v>121</v>
      </c>
      <c r="P4" s="47"/>
      <c r="Q4" s="48"/>
      <c r="R4" s="48"/>
      <c r="S4" s="48"/>
      <c r="T4" s="48"/>
      <c r="U4" s="48"/>
      <c r="V4" s="48"/>
      <c r="W4" s="48"/>
      <c r="X4" s="5"/>
      <c r="Y4" s="7" t="s">
        <v>12</v>
      </c>
      <c r="Z4" s="336">
        <f>+WDI_Standard_Order_Form!C3</f>
        <v>0</v>
      </c>
      <c r="AA4" s="86"/>
      <c r="AB4" s="87"/>
      <c r="AC4" s="87"/>
      <c r="AD4" s="87"/>
      <c r="AE4" s="87"/>
      <c r="AF4" s="48"/>
      <c r="AG4" s="48"/>
      <c r="AH4" s="82"/>
      <c r="AI4" s="78"/>
      <c r="AJ4" s="48"/>
      <c r="AK4" s="48"/>
      <c r="AL4" s="48"/>
      <c r="AM4" s="45" t="s">
        <v>164</v>
      </c>
      <c r="AO4" s="46" t="s">
        <v>1</v>
      </c>
      <c r="AP4" s="46"/>
      <c r="AQ4" s="350" t="s">
        <v>31</v>
      </c>
      <c r="AR4" s="48"/>
      <c r="AS4" s="48"/>
      <c r="AT4" s="48"/>
      <c r="AU4" s="48"/>
      <c r="AV4" s="48" t="s">
        <v>165</v>
      </c>
      <c r="AW4" s="103" t="s">
        <v>4</v>
      </c>
      <c r="AX4" s="103" t="s">
        <v>27</v>
      </c>
      <c r="AY4" s="46"/>
      <c r="BC4" s="45" t="s">
        <v>122</v>
      </c>
      <c r="BE4" s="62" t="s">
        <v>128</v>
      </c>
      <c r="BF4" s="65">
        <f>PI()</f>
        <v>3.1415926535897931</v>
      </c>
      <c r="BG4" s="65"/>
      <c r="BH4" s="62"/>
    </row>
    <row r="5" spans="1:60" s="50" customFormat="1" ht="39" thickBot="1" x14ac:dyDescent="0.25">
      <c r="B5" s="50" t="s">
        <v>138</v>
      </c>
      <c r="C5" s="331" t="s">
        <v>216</v>
      </c>
      <c r="P5" s="52"/>
      <c r="Q5" s="53"/>
      <c r="R5" s="53"/>
      <c r="S5" s="53"/>
      <c r="T5" s="53"/>
      <c r="U5" s="53"/>
      <c r="V5" s="53"/>
      <c r="W5" s="53"/>
      <c r="X5" s="5"/>
      <c r="Y5" s="7" t="s">
        <v>11</v>
      </c>
      <c r="Z5" s="336">
        <f>+WDI_Standard_Order_Form!C4</f>
        <v>0</v>
      </c>
      <c r="AA5" s="86"/>
      <c r="AB5" s="87"/>
      <c r="AC5" s="87"/>
      <c r="AD5" s="87"/>
      <c r="AE5" s="87"/>
      <c r="AF5" s="53"/>
      <c r="AG5" s="53"/>
      <c r="AH5" s="83"/>
      <c r="AI5" s="53" t="s">
        <v>142</v>
      </c>
      <c r="AJ5" s="79" t="s">
        <v>143</v>
      </c>
      <c r="AK5" s="312" t="s">
        <v>196</v>
      </c>
      <c r="AL5" s="53"/>
      <c r="AM5" s="50" t="s">
        <v>149</v>
      </c>
      <c r="AN5" s="50" t="s">
        <v>123</v>
      </c>
      <c r="AO5" s="51" t="s">
        <v>124</v>
      </c>
      <c r="AP5" s="51"/>
      <c r="AQ5" s="98" t="s">
        <v>220</v>
      </c>
      <c r="AR5" s="98" t="s">
        <v>144</v>
      </c>
      <c r="AS5" s="98" t="s">
        <v>145</v>
      </c>
      <c r="AT5" s="98" t="s">
        <v>146</v>
      </c>
      <c r="AU5" s="98" t="s">
        <v>147</v>
      </c>
      <c r="AV5" s="98" t="s">
        <v>148</v>
      </c>
      <c r="AW5" s="51" t="s">
        <v>124</v>
      </c>
      <c r="AX5" s="51" t="s">
        <v>124</v>
      </c>
      <c r="AY5" s="51"/>
      <c r="AZ5" s="50" t="s">
        <v>125</v>
      </c>
      <c r="BA5" s="50" t="s">
        <v>126</v>
      </c>
      <c r="BC5" s="50" t="s">
        <v>127</v>
      </c>
      <c r="BE5" s="62"/>
      <c r="BF5" s="65"/>
      <c r="BG5" s="65"/>
      <c r="BH5" s="62"/>
    </row>
    <row r="6" spans="1:60" ht="16.5" thickBot="1" x14ac:dyDescent="0.25">
      <c r="B6" s="71" t="s">
        <v>342</v>
      </c>
      <c r="C6" s="441"/>
      <c r="E6" s="57"/>
      <c r="F6" s="58"/>
      <c r="G6" s="58"/>
      <c r="H6" s="58"/>
      <c r="I6" s="58"/>
      <c r="J6" s="58"/>
      <c r="K6" s="58"/>
      <c r="L6" s="58"/>
      <c r="M6" s="58"/>
      <c r="N6" s="58"/>
      <c r="O6" s="59"/>
      <c r="P6" s="60"/>
      <c r="Q6" s="61"/>
      <c r="R6" s="61"/>
      <c r="S6" s="61"/>
      <c r="T6" s="61"/>
      <c r="U6" s="61"/>
      <c r="V6" s="61"/>
      <c r="W6" s="61"/>
      <c r="X6" s="5"/>
      <c r="Y6" s="33" t="s">
        <v>30</v>
      </c>
      <c r="Z6" s="336">
        <f>+WDI_Standard_Order_Form!C5</f>
        <v>0</v>
      </c>
      <c r="AA6" s="86"/>
      <c r="AB6" s="87"/>
      <c r="AC6" s="87"/>
      <c r="AD6" s="87"/>
      <c r="AE6" s="87"/>
      <c r="AF6" s="61"/>
      <c r="AG6" s="61"/>
      <c r="AH6" s="84"/>
      <c r="AJ6" s="61"/>
      <c r="AK6" s="61"/>
      <c r="AM6" s="54"/>
      <c r="AN6" s="55"/>
      <c r="AO6" s="55"/>
      <c r="AP6" s="56"/>
      <c r="AQ6" s="61"/>
      <c r="AR6" s="61"/>
      <c r="AS6" s="61"/>
      <c r="AT6" s="61"/>
      <c r="AU6" s="61"/>
      <c r="AV6" s="61"/>
      <c r="AW6" s="61"/>
      <c r="AX6" s="61"/>
      <c r="AY6" s="56"/>
      <c r="AZ6" s="58"/>
      <c r="BA6" s="58"/>
      <c r="BB6" s="58"/>
      <c r="BC6" s="58"/>
      <c r="BE6" s="62" t="s">
        <v>129</v>
      </c>
      <c r="BF6" s="65">
        <f>RADIANS(22.5)</f>
        <v>0.39269908169872414</v>
      </c>
      <c r="BG6" s="65" t="s">
        <v>130</v>
      </c>
    </row>
    <row r="7" spans="1:60" x14ac:dyDescent="0.2">
      <c r="B7" s="71" t="s">
        <v>343</v>
      </c>
      <c r="C7" s="441"/>
      <c r="D7" s="81">
        <f>+C7-C6</f>
        <v>0</v>
      </c>
      <c r="E7" s="64"/>
      <c r="F7" s="58"/>
      <c r="G7" s="58"/>
      <c r="H7" s="58"/>
      <c r="I7" s="58"/>
      <c r="J7" s="58"/>
      <c r="K7" s="58"/>
      <c r="L7" s="58"/>
      <c r="M7" s="58"/>
      <c r="N7" s="58"/>
      <c r="O7" s="59"/>
      <c r="P7" s="60"/>
      <c r="Q7" s="61"/>
      <c r="R7" s="61"/>
      <c r="S7" s="61"/>
      <c r="T7" s="61"/>
      <c r="U7" s="61"/>
      <c r="V7" s="61"/>
      <c r="W7" s="61"/>
      <c r="X7" s="8"/>
      <c r="Y7" s="88" t="s">
        <v>26</v>
      </c>
      <c r="Z7" s="89"/>
      <c r="AA7" s="99" t="s">
        <v>163</v>
      </c>
      <c r="AB7" s="100" t="s">
        <v>4</v>
      </c>
      <c r="AC7" s="100"/>
      <c r="AD7" s="100"/>
      <c r="AE7" s="100"/>
      <c r="AF7" s="61"/>
      <c r="AG7" s="61"/>
      <c r="AH7" s="84"/>
      <c r="AJ7" s="81"/>
      <c r="AK7" s="81"/>
      <c r="AL7" s="80"/>
      <c r="AM7" s="63"/>
      <c r="AN7" s="63"/>
      <c r="AO7" s="63"/>
      <c r="AP7" s="56"/>
      <c r="AQ7" s="81"/>
      <c r="AR7" s="81"/>
      <c r="AS7" s="81"/>
      <c r="AT7" s="81"/>
      <c r="AU7" s="81"/>
      <c r="AV7" s="81"/>
      <c r="AW7" s="81"/>
      <c r="AX7" s="81"/>
      <c r="AY7" s="56"/>
      <c r="AZ7" s="58"/>
      <c r="BA7" s="58"/>
      <c r="BB7" s="58"/>
      <c r="BC7" s="58"/>
      <c r="BE7" s="62" t="s">
        <v>131</v>
      </c>
      <c r="BF7" s="65">
        <f>COS(BF6)</f>
        <v>0.92387953251128674</v>
      </c>
      <c r="BG7" s="65"/>
    </row>
    <row r="8" spans="1:60" ht="16.5" thickBot="1" x14ac:dyDescent="0.25">
      <c r="B8" s="71" t="s">
        <v>139</v>
      </c>
      <c r="C8" s="441"/>
      <c r="E8" s="57"/>
      <c r="F8" s="58"/>
      <c r="G8" s="58"/>
      <c r="H8" s="58"/>
      <c r="I8" s="58"/>
      <c r="J8" s="58"/>
      <c r="K8" s="58"/>
      <c r="L8" s="58"/>
      <c r="M8" s="58"/>
      <c r="N8" s="58"/>
      <c r="O8" s="59"/>
      <c r="P8" s="60"/>
      <c r="Q8" s="61"/>
      <c r="R8" s="61"/>
      <c r="S8" s="61"/>
      <c r="T8" s="61"/>
      <c r="U8" s="61"/>
      <c r="V8" s="61"/>
      <c r="W8" s="61"/>
      <c r="X8" s="90" t="s">
        <v>9</v>
      </c>
      <c r="Y8" s="91" t="s">
        <v>19</v>
      </c>
      <c r="Z8" s="92" t="s">
        <v>17</v>
      </c>
      <c r="AA8" s="101"/>
      <c r="AB8" s="93" t="s">
        <v>19</v>
      </c>
      <c r="AC8" s="93"/>
      <c r="AD8" s="93"/>
      <c r="AE8" s="93"/>
      <c r="AF8" s="61"/>
      <c r="AG8" s="61"/>
      <c r="AH8" s="84"/>
      <c r="AJ8" s="81"/>
      <c r="AK8" s="81"/>
      <c r="AL8" s="80"/>
      <c r="AM8" s="63"/>
      <c r="AN8" s="63"/>
      <c r="AO8" s="63"/>
      <c r="AP8" s="56"/>
      <c r="AQ8" s="81"/>
      <c r="AR8" s="81"/>
      <c r="AS8" s="81"/>
      <c r="AT8" s="81"/>
      <c r="AU8" s="81"/>
      <c r="AV8" s="81"/>
      <c r="AW8" s="81"/>
      <c r="AX8" s="81"/>
      <c r="AY8" s="56"/>
      <c r="AZ8" s="58"/>
      <c r="BA8" s="58"/>
      <c r="BB8" s="58"/>
      <c r="BC8" s="58"/>
      <c r="BF8" s="65"/>
      <c r="BG8" s="65"/>
    </row>
    <row r="9" spans="1:60" ht="15" customHeight="1" thickBot="1" x14ac:dyDescent="0.25">
      <c r="B9" s="71"/>
      <c r="C9" s="73"/>
      <c r="E9" s="57"/>
      <c r="F9" s="58"/>
      <c r="G9" s="58"/>
      <c r="H9" s="58"/>
      <c r="I9" s="58"/>
      <c r="J9" s="58"/>
      <c r="K9" s="58"/>
      <c r="L9" s="58"/>
      <c r="M9" s="58"/>
      <c r="N9" s="58"/>
      <c r="O9" s="59"/>
      <c r="P9" s="60"/>
      <c r="Q9" s="61"/>
      <c r="R9" s="61"/>
      <c r="S9" s="61"/>
      <c r="T9" s="61"/>
      <c r="U9" s="61"/>
      <c r="V9" s="61"/>
      <c r="W9" s="61"/>
      <c r="X9" s="97">
        <f>+WDI_Standard_Order_Form!A9</f>
        <v>1</v>
      </c>
      <c r="Y9" s="97">
        <f>+WDI_Standard_Order_Form!B9</f>
        <v>0</v>
      </c>
      <c r="Z9" s="97">
        <f>+WDI_Standard_Order_Form!C9</f>
        <v>0</v>
      </c>
      <c r="AA9" s="97" t="str">
        <f>+WDI_Standard_Order_Form!D9</f>
        <v>W</v>
      </c>
      <c r="AB9" s="97">
        <f>+WDI_Standard_Order_Form!J9</f>
        <v>0</v>
      </c>
      <c r="AC9" s="5"/>
      <c r="AD9" s="5"/>
      <c r="AE9" s="5"/>
      <c r="AF9" s="61"/>
      <c r="AG9" s="61"/>
      <c r="AH9" s="84"/>
      <c r="AI9" s="79" t="s">
        <v>195</v>
      </c>
      <c r="AJ9" s="81">
        <f>+C6</f>
        <v>0</v>
      </c>
      <c r="AK9" s="81">
        <f>+C8</f>
        <v>0</v>
      </c>
      <c r="AL9" s="80"/>
      <c r="AM9" s="63">
        <f t="shared" ref="AM9" si="0">+AJ9</f>
        <v>0</v>
      </c>
      <c r="AN9" s="63">
        <f t="shared" ref="AN9" si="1">SQRT((AO9/2)^2+AZ9^2)*2</f>
        <v>0</v>
      </c>
      <c r="AO9" s="63">
        <f>+(AM9/2)*$BF$11*2</f>
        <v>0</v>
      </c>
      <c r="AP9" s="56"/>
      <c r="AQ9" s="81">
        <f>-$C$24*2</f>
        <v>-1.25</v>
      </c>
      <c r="AR9" s="81">
        <f t="shared" ref="AR9" si="2">+AQ9+AJ9</f>
        <v>-1.25</v>
      </c>
      <c r="AS9" s="81">
        <f>+$C$25*2</f>
        <v>0.375</v>
      </c>
      <c r="AT9" s="81">
        <f t="shared" ref="AT9" si="3">+AS9+AR9</f>
        <v>-0.875</v>
      </c>
      <c r="AU9" s="102">
        <f>+C8*2</f>
        <v>0</v>
      </c>
      <c r="AV9" s="81">
        <f t="shared" ref="AV9" si="4">+AU9+AT9</f>
        <v>-0.875</v>
      </c>
      <c r="AW9" s="102">
        <f>+(AV9/2)*$BF$11*2</f>
        <v>-0.36243686707645817</v>
      </c>
      <c r="AX9" s="333">
        <f>+(AR9/2)*$BF$11*2</f>
        <v>-0.51776695296636877</v>
      </c>
      <c r="AY9" s="56"/>
      <c r="AZ9" s="58">
        <f t="shared" ref="AZ9" si="5">+AM9/2</f>
        <v>0</v>
      </c>
      <c r="BA9" s="58">
        <f t="shared" ref="BA9" si="6">++AM9*$BF$4</f>
        <v>0</v>
      </c>
      <c r="BB9" s="58"/>
      <c r="BC9" s="58"/>
      <c r="BE9" s="62" t="s">
        <v>132</v>
      </c>
      <c r="BF9" s="65">
        <f>SIN(BF6)</f>
        <v>0.38268343236508978</v>
      </c>
      <c r="BG9" s="65"/>
    </row>
    <row r="10" spans="1:60" ht="15" customHeight="1" thickBot="1" x14ac:dyDescent="0.25"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9"/>
      <c r="P10" s="60"/>
      <c r="Q10" s="61"/>
      <c r="R10" s="61"/>
      <c r="S10" s="61"/>
      <c r="T10" s="61"/>
      <c r="U10" s="61"/>
      <c r="V10" s="61"/>
      <c r="W10" s="61"/>
      <c r="X10" s="97">
        <f>+WDI_Standard_Order_Form!A10</f>
        <v>2</v>
      </c>
      <c r="Y10" s="97">
        <f>+WDI_Standard_Order_Form!B10</f>
        <v>0</v>
      </c>
      <c r="Z10" s="97">
        <f>+WDI_Standard_Order_Form!C10</f>
        <v>0</v>
      </c>
      <c r="AA10" s="97" t="str">
        <f>+WDI_Standard_Order_Form!D10</f>
        <v>W</v>
      </c>
      <c r="AB10" s="97">
        <f>+WDI_Standard_Order_Form!J10</f>
        <v>0</v>
      </c>
      <c r="AC10" s="94"/>
      <c r="AD10" s="94"/>
      <c r="AE10" s="94"/>
      <c r="AF10" s="61"/>
      <c r="AG10" s="61"/>
      <c r="AH10" s="84"/>
      <c r="AJ10" s="81"/>
      <c r="AK10" s="81"/>
      <c r="AL10" s="80"/>
      <c r="AM10" s="63"/>
      <c r="AN10" s="63"/>
      <c r="AO10" s="63"/>
      <c r="AP10" s="56"/>
      <c r="AQ10" s="81"/>
      <c r="AR10" s="81"/>
      <c r="AS10" s="81"/>
      <c r="AT10" s="81"/>
      <c r="AU10" s="102"/>
      <c r="AV10" s="81"/>
      <c r="AW10" s="102"/>
      <c r="AX10" s="333"/>
      <c r="AY10" s="56"/>
      <c r="AZ10" s="58"/>
      <c r="BA10" s="58"/>
      <c r="BB10" s="58"/>
      <c r="BC10" s="58"/>
      <c r="BF10" s="65"/>
      <c r="BG10" s="65"/>
    </row>
    <row r="11" spans="1:60" ht="15" customHeight="1" thickBot="1" x14ac:dyDescent="0.25">
      <c r="E11" s="57"/>
      <c r="F11" s="58"/>
      <c r="G11" s="58"/>
      <c r="H11" s="58"/>
      <c r="I11" s="58"/>
      <c r="J11" s="58"/>
      <c r="K11" s="58"/>
      <c r="L11" s="58"/>
      <c r="M11" s="58"/>
      <c r="N11" s="58"/>
      <c r="O11" s="59"/>
      <c r="P11" s="60"/>
      <c r="Q11" s="61"/>
      <c r="R11" s="61"/>
      <c r="S11" s="61"/>
      <c r="T11" s="61"/>
      <c r="U11" s="61"/>
      <c r="V11" s="61"/>
      <c r="W11" s="61"/>
      <c r="X11" s="97">
        <f>+WDI_Standard_Order_Form!A11</f>
        <v>3</v>
      </c>
      <c r="Y11" s="97">
        <f>+WDI_Standard_Order_Form!B11</f>
        <v>0</v>
      </c>
      <c r="Z11" s="97">
        <f>+WDI_Standard_Order_Form!C11</f>
        <v>0</v>
      </c>
      <c r="AA11" s="97" t="str">
        <f>+WDI_Standard_Order_Form!D11</f>
        <v>W</v>
      </c>
      <c r="AB11" s="97">
        <f>+WDI_Standard_Order_Form!J11</f>
        <v>0</v>
      </c>
      <c r="AC11" s="94"/>
      <c r="AD11" s="94"/>
      <c r="AE11" s="94"/>
      <c r="AF11" s="61"/>
      <c r="AG11" s="61"/>
      <c r="AH11" s="84"/>
      <c r="AJ11" s="81"/>
      <c r="AK11" s="81"/>
      <c r="AL11" s="80"/>
      <c r="AM11" s="63"/>
      <c r="AN11" s="63"/>
      <c r="AO11" s="63"/>
      <c r="AP11" s="56"/>
      <c r="AQ11" s="81"/>
      <c r="AR11" s="81"/>
      <c r="AS11" s="81"/>
      <c r="AT11" s="81"/>
      <c r="AU11" s="102"/>
      <c r="AV11" s="81"/>
      <c r="AW11" s="102"/>
      <c r="AX11" s="333"/>
      <c r="AY11" s="56"/>
      <c r="AZ11" s="58"/>
      <c r="BA11" s="58"/>
      <c r="BB11" s="58"/>
      <c r="BC11" s="58"/>
      <c r="BE11" s="62" t="s">
        <v>133</v>
      </c>
      <c r="BF11" s="65">
        <f>TAN(BF6)</f>
        <v>0.41421356237309503</v>
      </c>
      <c r="BG11" s="65"/>
    </row>
    <row r="12" spans="1:60" ht="15" customHeight="1" thickBot="1" x14ac:dyDescent="0.25">
      <c r="B12" s="71"/>
      <c r="C12" s="73"/>
      <c r="E12" s="57"/>
      <c r="F12" s="58"/>
      <c r="G12" s="58"/>
      <c r="H12" s="58"/>
      <c r="I12" s="58"/>
      <c r="J12" s="58"/>
      <c r="K12" s="58"/>
      <c r="L12" s="58"/>
      <c r="M12" s="58"/>
      <c r="N12" s="58"/>
      <c r="O12" s="59"/>
      <c r="P12" s="60"/>
      <c r="Q12" s="61"/>
      <c r="R12" s="61"/>
      <c r="S12" s="61"/>
      <c r="T12" s="61"/>
      <c r="U12" s="61"/>
      <c r="V12" s="61"/>
      <c r="W12" s="61"/>
      <c r="X12" s="97">
        <f>+WDI_Standard_Order_Form!A12</f>
        <v>4</v>
      </c>
      <c r="Y12" s="97">
        <f>+WDI_Standard_Order_Form!B12</f>
        <v>0</v>
      </c>
      <c r="Z12" s="97">
        <f>+WDI_Standard_Order_Form!C12</f>
        <v>0</v>
      </c>
      <c r="AA12" s="97" t="str">
        <f>+WDI_Standard_Order_Form!D12</f>
        <v>W</v>
      </c>
      <c r="AB12" s="97">
        <f>+WDI_Standard_Order_Form!J12</f>
        <v>0</v>
      </c>
      <c r="AC12" s="94"/>
      <c r="AD12" s="94"/>
      <c r="AE12" s="94"/>
      <c r="AF12" s="61"/>
      <c r="AG12" s="61"/>
      <c r="AH12" s="84"/>
      <c r="AJ12" s="81"/>
      <c r="AK12" s="81"/>
      <c r="AL12" s="80"/>
      <c r="AM12" s="63"/>
      <c r="AN12" s="63"/>
      <c r="AO12" s="63"/>
      <c r="AP12" s="56"/>
      <c r="AQ12" s="81"/>
      <c r="AR12" s="81"/>
      <c r="AS12" s="81"/>
      <c r="AT12" s="81"/>
      <c r="AU12" s="102"/>
      <c r="AV12" s="81"/>
      <c r="AW12" s="102"/>
      <c r="AX12" s="333"/>
      <c r="AY12" s="56"/>
      <c r="AZ12" s="58"/>
      <c r="BA12" s="58"/>
      <c r="BB12" s="58"/>
      <c r="BC12" s="58"/>
      <c r="BF12" s="65"/>
      <c r="BG12" s="65"/>
    </row>
    <row r="13" spans="1:60" ht="15" customHeight="1" thickBot="1" x14ac:dyDescent="0.25">
      <c r="B13" s="71"/>
      <c r="C13" s="73"/>
      <c r="E13" s="57"/>
      <c r="F13" s="58"/>
      <c r="G13" s="58"/>
      <c r="H13" s="58"/>
      <c r="I13" s="58"/>
      <c r="J13" s="58"/>
      <c r="K13" s="58"/>
      <c r="L13" s="58"/>
      <c r="M13" s="58"/>
      <c r="N13" s="58"/>
      <c r="O13" s="59"/>
      <c r="P13" s="60"/>
      <c r="Q13" s="61"/>
      <c r="R13" s="61"/>
      <c r="S13" s="61"/>
      <c r="T13" s="61"/>
      <c r="U13" s="61"/>
      <c r="V13" s="61"/>
      <c r="W13" s="61"/>
      <c r="X13" s="97">
        <f>+WDI_Standard_Order_Form!A13</f>
        <v>5</v>
      </c>
      <c r="Y13" s="97">
        <f>+WDI_Standard_Order_Form!B13</f>
        <v>0</v>
      </c>
      <c r="Z13" s="97">
        <f>+WDI_Standard_Order_Form!C13</f>
        <v>0</v>
      </c>
      <c r="AA13" s="97" t="str">
        <f>+WDI_Standard_Order_Form!D13</f>
        <v>W</v>
      </c>
      <c r="AB13" s="97">
        <f>+WDI_Standard_Order_Form!J13</f>
        <v>0</v>
      </c>
      <c r="AC13" s="94"/>
      <c r="AD13" s="94"/>
      <c r="AE13" s="94"/>
      <c r="AF13" s="61"/>
      <c r="AG13" s="61"/>
      <c r="AH13" s="84"/>
      <c r="AJ13" s="81"/>
      <c r="AK13" s="81"/>
      <c r="AL13" s="80"/>
      <c r="AM13" s="63"/>
      <c r="AN13" s="63"/>
      <c r="AO13" s="63"/>
      <c r="AP13" s="56"/>
      <c r="AQ13" s="81"/>
      <c r="AR13" s="81"/>
      <c r="AS13" s="81"/>
      <c r="AT13" s="81"/>
      <c r="AU13" s="102"/>
      <c r="AV13" s="81"/>
      <c r="AW13" s="102"/>
      <c r="AX13" s="333"/>
      <c r="AY13" s="56"/>
      <c r="AZ13" s="58"/>
      <c r="BA13" s="58"/>
      <c r="BB13" s="58"/>
      <c r="BC13" s="58"/>
      <c r="BE13" s="62" t="s">
        <v>134</v>
      </c>
      <c r="BF13" s="65"/>
      <c r="BG13" s="65"/>
    </row>
    <row r="14" spans="1:60" ht="15" customHeight="1" thickBot="1" x14ac:dyDescent="0.25">
      <c r="B14" s="71" t="s">
        <v>344</v>
      </c>
      <c r="C14" s="334">
        <f>+AO9</f>
        <v>0</v>
      </c>
      <c r="D14" s="81"/>
      <c r="E14" s="57"/>
      <c r="F14" s="58"/>
      <c r="G14" s="58"/>
      <c r="H14" s="58"/>
      <c r="I14" s="58"/>
      <c r="J14" s="58"/>
      <c r="K14" s="58"/>
      <c r="L14" s="58"/>
      <c r="M14" s="58"/>
      <c r="N14" s="58"/>
      <c r="O14" s="59"/>
      <c r="P14" s="60"/>
      <c r="Q14" s="61"/>
      <c r="R14" s="61"/>
      <c r="S14" s="61"/>
      <c r="T14" s="61"/>
      <c r="U14" s="61"/>
      <c r="V14" s="61"/>
      <c r="W14" s="61"/>
      <c r="X14" s="97">
        <f>+WDI_Standard_Order_Form!A14</f>
        <v>6</v>
      </c>
      <c r="Y14" s="97">
        <f>+WDI_Standard_Order_Form!B14</f>
        <v>0</v>
      </c>
      <c r="Z14" s="97">
        <f>+WDI_Standard_Order_Form!C14</f>
        <v>0</v>
      </c>
      <c r="AA14" s="97" t="str">
        <f>+WDI_Standard_Order_Form!D14</f>
        <v>W</v>
      </c>
      <c r="AB14" s="97">
        <f>+WDI_Standard_Order_Form!J14</f>
        <v>0</v>
      </c>
      <c r="AC14" s="94"/>
      <c r="AD14" s="94"/>
      <c r="AE14" s="94"/>
      <c r="AF14" s="61"/>
      <c r="AG14" s="61"/>
      <c r="AH14" s="84"/>
      <c r="AJ14" s="81"/>
      <c r="AK14" s="81"/>
      <c r="AL14" s="80"/>
      <c r="AM14" s="63"/>
      <c r="AN14" s="63"/>
      <c r="AO14" s="63"/>
      <c r="AP14" s="56"/>
      <c r="AQ14" s="81"/>
      <c r="AR14" s="81"/>
      <c r="AS14" s="81"/>
      <c r="AT14" s="81"/>
      <c r="AU14" s="102"/>
      <c r="AV14" s="81"/>
      <c r="AW14" s="102"/>
      <c r="AX14" s="333"/>
      <c r="AY14" s="56"/>
      <c r="AZ14" s="58"/>
      <c r="BA14" s="58"/>
      <c r="BB14" s="58"/>
      <c r="BC14" s="58"/>
      <c r="BE14" s="62" t="s">
        <v>135</v>
      </c>
      <c r="BF14" s="65"/>
      <c r="BG14" s="65"/>
    </row>
    <row r="15" spans="1:60" ht="15" customHeight="1" thickBot="1" x14ac:dyDescent="0.25">
      <c r="B15" s="71" t="s">
        <v>345</v>
      </c>
      <c r="C15" s="334">
        <f>+AW9</f>
        <v>-0.36243686707645817</v>
      </c>
      <c r="D15" s="334"/>
      <c r="E15" s="57"/>
      <c r="F15" s="58"/>
      <c r="G15" s="58"/>
      <c r="H15" s="58"/>
      <c r="I15" s="58"/>
      <c r="J15" s="58"/>
      <c r="K15" s="58"/>
      <c r="L15" s="58"/>
      <c r="M15" s="58"/>
      <c r="N15" s="58"/>
      <c r="O15" s="59"/>
      <c r="P15" s="60"/>
      <c r="Q15" s="61"/>
      <c r="R15" s="61"/>
      <c r="S15" s="61"/>
      <c r="T15" s="61"/>
      <c r="U15" s="61"/>
      <c r="V15" s="61"/>
      <c r="W15" s="61"/>
      <c r="X15" s="97">
        <f>+WDI_Standard_Order_Form!A15</f>
        <v>7</v>
      </c>
      <c r="Y15" s="97">
        <f>+WDI_Standard_Order_Form!B15</f>
        <v>0</v>
      </c>
      <c r="Z15" s="97">
        <f>+WDI_Standard_Order_Form!C15</f>
        <v>0</v>
      </c>
      <c r="AA15" s="97" t="str">
        <f>+WDI_Standard_Order_Form!D15</f>
        <v>W</v>
      </c>
      <c r="AB15" s="97">
        <f>+WDI_Standard_Order_Form!J15</f>
        <v>0</v>
      </c>
      <c r="AC15" s="94"/>
      <c r="AD15" s="94"/>
      <c r="AE15" s="94"/>
      <c r="AF15" s="61"/>
      <c r="AG15" s="61"/>
      <c r="AH15" s="84"/>
      <c r="AJ15" s="81"/>
      <c r="AK15" s="81"/>
      <c r="AL15" s="80"/>
      <c r="AM15" s="63"/>
      <c r="AN15" s="63"/>
      <c r="AO15" s="63"/>
      <c r="AP15" s="56"/>
      <c r="AQ15" s="81"/>
      <c r="AR15" s="81"/>
      <c r="AS15" s="81"/>
      <c r="AT15" s="81"/>
      <c r="AU15" s="102"/>
      <c r="AV15" s="81"/>
      <c r="AW15" s="102"/>
      <c r="AX15" s="333"/>
      <c r="AY15" s="56"/>
      <c r="AZ15" s="58"/>
      <c r="BA15" s="58"/>
      <c r="BB15" s="58"/>
      <c r="BC15" s="58"/>
      <c r="BE15" s="62" t="s">
        <v>136</v>
      </c>
      <c r="BF15" s="65"/>
      <c r="BG15" s="65"/>
    </row>
    <row r="16" spans="1:60" ht="15" customHeight="1" thickBot="1" x14ac:dyDescent="0.25">
      <c r="B16" s="71" t="s">
        <v>346</v>
      </c>
      <c r="C16" s="334">
        <f>+AX9</f>
        <v>-0.51776695296636877</v>
      </c>
      <c r="E16" s="57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60"/>
      <c r="Q16" s="61"/>
      <c r="R16" s="61"/>
      <c r="S16" s="61"/>
      <c r="T16" s="61"/>
      <c r="U16" s="61"/>
      <c r="V16" s="61"/>
      <c r="W16" s="61"/>
      <c r="X16" s="97">
        <f>+WDI_Standard_Order_Form!A16</f>
        <v>8</v>
      </c>
      <c r="Y16" s="97">
        <f>+WDI_Standard_Order_Form!B16</f>
        <v>0</v>
      </c>
      <c r="Z16" s="97">
        <f>+WDI_Standard_Order_Form!C16</f>
        <v>0</v>
      </c>
      <c r="AA16" s="97" t="str">
        <f>+WDI_Standard_Order_Form!D16</f>
        <v>W</v>
      </c>
      <c r="AB16" s="97">
        <f>+WDI_Standard_Order_Form!J16</f>
        <v>0</v>
      </c>
      <c r="AC16" s="94"/>
      <c r="AD16" s="94"/>
      <c r="AE16" s="94"/>
      <c r="AF16" s="61"/>
      <c r="AG16" s="61"/>
      <c r="AH16" s="84"/>
      <c r="AJ16" s="81"/>
      <c r="AK16" s="81"/>
      <c r="AL16" s="80"/>
      <c r="AM16" s="63"/>
      <c r="AN16" s="63"/>
      <c r="AO16" s="63"/>
      <c r="AP16" s="56"/>
      <c r="AQ16" s="81"/>
      <c r="AR16" s="81"/>
      <c r="AS16" s="81"/>
      <c r="AT16" s="81"/>
      <c r="AU16" s="102"/>
      <c r="AV16" s="81"/>
      <c r="AW16" s="102"/>
      <c r="AX16" s="333"/>
      <c r="AY16" s="56"/>
      <c r="AZ16" s="58"/>
      <c r="BA16" s="58"/>
      <c r="BB16" s="58"/>
      <c r="BC16" s="58"/>
    </row>
    <row r="17" spans="2:55" ht="15" customHeight="1" thickBot="1" x14ac:dyDescent="0.25">
      <c r="B17" s="71"/>
      <c r="C17" s="335"/>
      <c r="E17" s="57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60"/>
      <c r="Q17" s="61"/>
      <c r="R17" s="61"/>
      <c r="S17" s="61"/>
      <c r="T17" s="61"/>
      <c r="U17" s="61"/>
      <c r="V17" s="61"/>
      <c r="W17" s="61"/>
      <c r="X17" s="97">
        <f>+WDI_Standard_Order_Form!A17</f>
        <v>9</v>
      </c>
      <c r="Y17" s="97">
        <f>+WDI_Standard_Order_Form!B17</f>
        <v>0</v>
      </c>
      <c r="Z17" s="97">
        <f>+WDI_Standard_Order_Form!C17</f>
        <v>0</v>
      </c>
      <c r="AA17" s="97" t="str">
        <f>+WDI_Standard_Order_Form!D17</f>
        <v>W</v>
      </c>
      <c r="AB17" s="97">
        <f>+WDI_Standard_Order_Form!J17</f>
        <v>0</v>
      </c>
      <c r="AC17" s="94"/>
      <c r="AD17" s="94"/>
      <c r="AE17" s="94"/>
      <c r="AF17" s="61"/>
      <c r="AG17" s="61"/>
      <c r="AH17" s="84"/>
      <c r="AJ17" s="81"/>
      <c r="AK17" s="81"/>
      <c r="AL17" s="80"/>
      <c r="AM17" s="63"/>
      <c r="AN17" s="63"/>
      <c r="AO17" s="63"/>
      <c r="AP17" s="56"/>
      <c r="AQ17" s="81"/>
      <c r="AR17" s="81"/>
      <c r="AS17" s="81"/>
      <c r="AT17" s="81"/>
      <c r="AU17" s="102"/>
      <c r="AV17" s="81"/>
      <c r="AW17" s="102"/>
      <c r="AX17" s="333"/>
      <c r="AY17" s="56"/>
      <c r="AZ17" s="58"/>
      <c r="BA17" s="58"/>
      <c r="BB17" s="58"/>
      <c r="BC17" s="58"/>
    </row>
    <row r="18" spans="2:55" ht="15" customHeight="1" thickBot="1" x14ac:dyDescent="0.25">
      <c r="B18" s="71" t="s">
        <v>217</v>
      </c>
      <c r="C18" s="334">
        <f>+C14+$D$7</f>
        <v>0</v>
      </c>
      <c r="E18" s="57"/>
      <c r="F18" s="58"/>
      <c r="G18" s="58"/>
      <c r="H18" s="58"/>
      <c r="I18" s="58"/>
      <c r="J18" s="58"/>
      <c r="K18" s="58"/>
      <c r="L18" s="58"/>
      <c r="M18" s="58"/>
      <c r="N18" s="58"/>
      <c r="O18" s="59"/>
      <c r="P18" s="60"/>
      <c r="Q18" s="61"/>
      <c r="R18" s="61"/>
      <c r="S18" s="61"/>
      <c r="T18" s="61"/>
      <c r="U18" s="61"/>
      <c r="V18" s="61"/>
      <c r="W18" s="61"/>
      <c r="X18" s="97">
        <f>+WDI_Standard_Order_Form!A18</f>
        <v>10</v>
      </c>
      <c r="Y18" s="97">
        <f>+WDI_Standard_Order_Form!B18</f>
        <v>0</v>
      </c>
      <c r="Z18" s="97">
        <f>+WDI_Standard_Order_Form!C18</f>
        <v>0</v>
      </c>
      <c r="AA18" s="97" t="str">
        <f>+WDI_Standard_Order_Form!D18</f>
        <v>W</v>
      </c>
      <c r="AB18" s="97">
        <f>+WDI_Standard_Order_Form!J18</f>
        <v>0</v>
      </c>
      <c r="AC18" s="94"/>
      <c r="AD18" s="94"/>
      <c r="AE18" s="94"/>
      <c r="AF18" s="61"/>
      <c r="AG18" s="61"/>
      <c r="AH18" s="84"/>
      <c r="AJ18" s="81"/>
      <c r="AK18" s="81"/>
      <c r="AL18" s="80"/>
      <c r="AM18" s="63"/>
      <c r="AN18" s="63"/>
      <c r="AO18" s="63"/>
      <c r="AP18" s="56"/>
      <c r="AQ18" s="81"/>
      <c r="AR18" s="81"/>
      <c r="AS18" s="81"/>
      <c r="AT18" s="81"/>
      <c r="AU18" s="102"/>
      <c r="AV18" s="81"/>
      <c r="AW18" s="102"/>
      <c r="AX18" s="333"/>
      <c r="AY18" s="56"/>
      <c r="AZ18" s="58"/>
      <c r="BA18" s="58"/>
      <c r="BB18" s="58"/>
      <c r="BC18" s="58"/>
    </row>
    <row r="19" spans="2:55" ht="15" customHeight="1" thickBot="1" x14ac:dyDescent="0.25">
      <c r="B19" s="71" t="s">
        <v>218</v>
      </c>
      <c r="C19" s="334">
        <f>+C15+$D$7</f>
        <v>-0.36243686707645817</v>
      </c>
      <c r="D19" s="334"/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9"/>
      <c r="P19" s="60"/>
      <c r="Q19" s="61"/>
      <c r="R19" s="61"/>
      <c r="S19" s="61"/>
      <c r="T19" s="61"/>
      <c r="U19" s="61"/>
      <c r="V19" s="61"/>
      <c r="W19" s="61"/>
      <c r="X19" s="97">
        <f>+WDI_Standard_Order_Form!A19</f>
        <v>11</v>
      </c>
      <c r="Y19" s="97">
        <f>+WDI_Standard_Order_Form!B19</f>
        <v>0</v>
      </c>
      <c r="Z19" s="97">
        <f>+WDI_Standard_Order_Form!C19</f>
        <v>0</v>
      </c>
      <c r="AA19" s="97" t="str">
        <f>+WDI_Standard_Order_Form!D19</f>
        <v>W</v>
      </c>
      <c r="AB19" s="97">
        <f>+WDI_Standard_Order_Form!J19</f>
        <v>0</v>
      </c>
      <c r="AC19" s="94"/>
      <c r="AD19" s="94"/>
      <c r="AE19" s="94"/>
      <c r="AF19" s="61"/>
      <c r="AG19" s="61"/>
      <c r="AH19" s="84"/>
      <c r="AJ19" s="81"/>
      <c r="AK19" s="81"/>
      <c r="AL19" s="80"/>
      <c r="AM19" s="63"/>
      <c r="AN19" s="63"/>
      <c r="AO19" s="63"/>
      <c r="AP19" s="56"/>
      <c r="AQ19" s="81"/>
      <c r="AR19" s="81"/>
      <c r="AS19" s="81"/>
      <c r="AT19" s="81"/>
      <c r="AU19" s="102"/>
      <c r="AV19" s="81"/>
      <c r="AW19" s="102"/>
      <c r="AX19" s="333"/>
      <c r="AY19" s="56"/>
      <c r="AZ19" s="58"/>
      <c r="BA19" s="58"/>
      <c r="BB19" s="58"/>
      <c r="BC19" s="58"/>
    </row>
    <row r="20" spans="2:55" ht="15" customHeight="1" thickBot="1" x14ac:dyDescent="0.25">
      <c r="B20" s="71" t="s">
        <v>219</v>
      </c>
      <c r="C20" s="334">
        <f>+C16+$D$7</f>
        <v>-0.51776695296636877</v>
      </c>
      <c r="E20" s="57"/>
      <c r="F20" s="58"/>
      <c r="G20" s="58"/>
      <c r="H20" s="58"/>
      <c r="I20" s="58"/>
      <c r="J20" s="58"/>
      <c r="K20" s="58"/>
      <c r="L20" s="58"/>
      <c r="M20" s="58"/>
      <c r="N20" s="58"/>
      <c r="O20" s="59"/>
      <c r="P20" s="60"/>
      <c r="Q20" s="61"/>
      <c r="R20" s="61"/>
      <c r="S20" s="61"/>
      <c r="T20" s="61"/>
      <c r="U20" s="61"/>
      <c r="V20" s="61"/>
      <c r="W20" s="61"/>
      <c r="X20" s="97">
        <f>+WDI_Standard_Order_Form!A21</f>
        <v>1</v>
      </c>
      <c r="Y20" s="97">
        <f>+WDI_Standard_Order_Form!B21</f>
        <v>0</v>
      </c>
      <c r="Z20" s="97">
        <f>+WDI_Standard_Order_Form!C21</f>
        <v>0</v>
      </c>
      <c r="AA20" s="97" t="str">
        <f>+WDI_Standard_Order_Form!D21</f>
        <v>P</v>
      </c>
      <c r="AB20" s="97">
        <f>+WDI_Standard_Order_Form!J21</f>
        <v>0</v>
      </c>
      <c r="AC20" s="94"/>
      <c r="AD20" s="94"/>
      <c r="AE20" s="94"/>
      <c r="AF20" s="61"/>
      <c r="AG20" s="61"/>
      <c r="AH20" s="84"/>
      <c r="AJ20" s="81"/>
      <c r="AK20" s="81"/>
      <c r="AL20" s="80"/>
      <c r="AM20" s="63"/>
      <c r="AN20" s="63"/>
      <c r="AO20" s="63"/>
      <c r="AP20" s="56"/>
      <c r="AQ20" s="81"/>
      <c r="AR20" s="81"/>
      <c r="AS20" s="81"/>
      <c r="AT20" s="81"/>
      <c r="AU20" s="102"/>
      <c r="AV20" s="81"/>
      <c r="AW20" s="102"/>
      <c r="AX20" s="102"/>
      <c r="AY20" s="56"/>
      <c r="AZ20" s="58"/>
      <c r="BA20" s="58"/>
      <c r="BB20" s="58"/>
      <c r="BC20" s="58"/>
    </row>
    <row r="21" spans="2:55" ht="15" customHeight="1" thickBot="1" x14ac:dyDescent="0.25">
      <c r="C21" s="73"/>
      <c r="E21" s="57"/>
      <c r="F21" s="58"/>
      <c r="G21" s="58"/>
      <c r="H21" s="58"/>
      <c r="I21" s="58"/>
      <c r="J21" s="58"/>
      <c r="K21" s="58"/>
      <c r="L21" s="58"/>
      <c r="M21" s="58"/>
      <c r="N21" s="58"/>
      <c r="O21" s="59"/>
      <c r="P21" s="60"/>
      <c r="Q21" s="61"/>
      <c r="R21" s="61"/>
      <c r="S21" s="61"/>
      <c r="T21" s="61"/>
      <c r="U21" s="61"/>
      <c r="V21" s="61"/>
      <c r="W21" s="61"/>
      <c r="X21" s="97">
        <f>+WDI_Standard_Order_Form!A22</f>
        <v>2</v>
      </c>
      <c r="Y21" s="97">
        <f>+WDI_Standard_Order_Form!B22</f>
        <v>0</v>
      </c>
      <c r="Z21" s="97">
        <f>+WDI_Standard_Order_Form!C22</f>
        <v>0</v>
      </c>
      <c r="AA21" s="97" t="str">
        <f>+WDI_Standard_Order_Form!D22</f>
        <v>P</v>
      </c>
      <c r="AB21" s="97">
        <f>+WDI_Standard_Order_Form!J22</f>
        <v>0</v>
      </c>
      <c r="AC21" s="94"/>
      <c r="AD21" s="94"/>
      <c r="AE21" s="94"/>
      <c r="AF21" s="61"/>
      <c r="AG21" s="61"/>
      <c r="AH21" s="84"/>
      <c r="AJ21" s="81"/>
      <c r="AK21" s="81"/>
      <c r="AL21" s="80"/>
      <c r="AM21" s="63"/>
      <c r="AN21" s="63"/>
      <c r="AO21" s="63"/>
      <c r="AP21" s="56"/>
      <c r="AQ21" s="81"/>
      <c r="AR21" s="81"/>
      <c r="AS21" s="81"/>
      <c r="AT21" s="81"/>
      <c r="AU21" s="102"/>
      <c r="AV21" s="81"/>
      <c r="AW21" s="102"/>
      <c r="AX21" s="102"/>
      <c r="AY21" s="56"/>
      <c r="AZ21" s="58"/>
      <c r="BA21" s="58"/>
      <c r="BB21" s="58"/>
      <c r="BC21" s="58"/>
    </row>
    <row r="22" spans="2:55" ht="15" customHeight="1" thickBot="1" x14ac:dyDescent="0.25">
      <c r="B22" s="71"/>
      <c r="C22" s="73"/>
      <c r="D22" s="332"/>
      <c r="E22" s="57"/>
      <c r="F22" s="58"/>
      <c r="G22" s="58"/>
      <c r="H22" s="58"/>
      <c r="I22" s="58"/>
      <c r="J22" s="58"/>
      <c r="K22" s="58"/>
      <c r="L22" s="58"/>
      <c r="M22" s="58"/>
      <c r="N22" s="58"/>
      <c r="O22" s="59"/>
      <c r="P22" s="60"/>
      <c r="Q22" s="61"/>
      <c r="R22" s="61"/>
      <c r="S22" s="61"/>
      <c r="T22" s="61"/>
      <c r="U22" s="61"/>
      <c r="V22" s="61"/>
      <c r="W22" s="61"/>
      <c r="X22" s="97">
        <f>+WDI_Standard_Order_Form!A23</f>
        <v>3</v>
      </c>
      <c r="Y22" s="97">
        <f>+WDI_Standard_Order_Form!B23</f>
        <v>0</v>
      </c>
      <c r="Z22" s="97">
        <f>+WDI_Standard_Order_Form!C23</f>
        <v>0</v>
      </c>
      <c r="AA22" s="97" t="str">
        <f>+WDI_Standard_Order_Form!D23</f>
        <v>P</v>
      </c>
      <c r="AB22" s="97">
        <f>+WDI_Standard_Order_Form!J23</f>
        <v>0</v>
      </c>
      <c r="AC22" s="95"/>
      <c r="AD22" s="95"/>
      <c r="AE22" s="95"/>
      <c r="AF22" s="61"/>
      <c r="AG22" s="61"/>
      <c r="AH22" s="84"/>
      <c r="AJ22" s="81"/>
      <c r="AK22" s="81"/>
      <c r="AL22" s="80"/>
      <c r="AM22" s="63"/>
      <c r="AN22" s="63"/>
      <c r="AO22" s="63"/>
      <c r="AP22" s="56"/>
      <c r="AQ22" s="81"/>
      <c r="AR22" s="81"/>
      <c r="AS22" s="81"/>
      <c r="AT22" s="81"/>
      <c r="AU22" s="102"/>
      <c r="AV22" s="81"/>
      <c r="AW22" s="102"/>
      <c r="AX22" s="102"/>
      <c r="AY22" s="56"/>
      <c r="AZ22" s="58"/>
      <c r="BA22" s="58"/>
      <c r="BB22" s="58"/>
      <c r="BC22" s="58"/>
    </row>
    <row r="23" spans="2:55" ht="15" customHeight="1" thickBot="1" x14ac:dyDescent="0.25">
      <c r="B23" s="71"/>
      <c r="D23" s="348"/>
      <c r="F23" s="58"/>
      <c r="G23" s="58"/>
      <c r="H23" s="58"/>
      <c r="I23" s="58"/>
      <c r="J23" s="58"/>
      <c r="K23" s="58"/>
      <c r="L23" s="58"/>
      <c r="M23" s="58"/>
      <c r="N23" s="58"/>
      <c r="O23" s="59"/>
      <c r="P23" s="60"/>
      <c r="Q23" s="61"/>
      <c r="R23" s="61"/>
      <c r="S23" s="61"/>
      <c r="T23" s="61"/>
      <c r="U23" s="61"/>
      <c r="V23" s="61"/>
      <c r="W23" s="61"/>
      <c r="X23" s="97">
        <f>+WDI_Standard_Order_Form!A24</f>
        <v>4</v>
      </c>
      <c r="Y23" s="97">
        <f>+WDI_Standard_Order_Form!B24</f>
        <v>0</v>
      </c>
      <c r="Z23" s="97">
        <f>+WDI_Standard_Order_Form!C24</f>
        <v>0</v>
      </c>
      <c r="AA23" s="97" t="str">
        <f>+WDI_Standard_Order_Form!D24</f>
        <v>P</v>
      </c>
      <c r="AB23" s="97">
        <f>+WDI_Standard_Order_Form!J24</f>
        <v>0</v>
      </c>
      <c r="AC23" s="95"/>
      <c r="AD23" s="95"/>
      <c r="AE23" s="95"/>
      <c r="AF23" s="61"/>
      <c r="AG23" s="61"/>
      <c r="AH23" s="84"/>
      <c r="AJ23" s="81"/>
      <c r="AK23" s="81"/>
      <c r="AL23" s="80"/>
      <c r="AM23" s="63"/>
      <c r="AN23" s="63"/>
      <c r="AO23" s="63"/>
      <c r="AP23" s="56"/>
      <c r="AQ23" s="81"/>
      <c r="AR23" s="81"/>
      <c r="AS23" s="81"/>
      <c r="AT23" s="81"/>
      <c r="AU23" s="102"/>
      <c r="AV23" s="81"/>
      <c r="AW23" s="102"/>
      <c r="AX23" s="102"/>
      <c r="AY23" s="56"/>
      <c r="AZ23" s="58"/>
      <c r="BA23" s="58"/>
      <c r="BB23" s="58"/>
      <c r="BC23" s="58"/>
    </row>
    <row r="24" spans="2:55" ht="15" customHeight="1" x14ac:dyDescent="0.2">
      <c r="B24" s="71" t="s">
        <v>140</v>
      </c>
      <c r="C24" s="73">
        <v>0.625</v>
      </c>
      <c r="D24" s="348"/>
      <c r="F24" s="58"/>
      <c r="G24" s="58"/>
      <c r="H24" s="58"/>
      <c r="I24" s="58"/>
      <c r="J24" s="58"/>
      <c r="K24" s="58"/>
      <c r="L24" s="58"/>
      <c r="M24" s="58"/>
      <c r="N24" s="58"/>
      <c r="O24" s="59"/>
      <c r="P24" s="60"/>
      <c r="Q24" s="61"/>
      <c r="R24" s="61"/>
      <c r="S24" s="61"/>
      <c r="T24" s="61"/>
      <c r="U24" s="61"/>
      <c r="V24" s="61"/>
      <c r="W24" s="61"/>
      <c r="X24" s="87"/>
      <c r="Y24" s="87"/>
      <c r="Z24" s="87"/>
      <c r="AA24" s="87"/>
      <c r="AB24" s="87"/>
      <c r="AC24" s="95"/>
      <c r="AD24" s="95"/>
      <c r="AE24" s="95"/>
      <c r="AF24" s="61"/>
      <c r="AG24" s="61"/>
      <c r="AH24" s="84"/>
      <c r="AJ24" s="81"/>
      <c r="AK24" s="81"/>
      <c r="AL24" s="80"/>
      <c r="AM24" s="63"/>
      <c r="AN24" s="63"/>
      <c r="AO24" s="63"/>
      <c r="AP24" s="56"/>
      <c r="AQ24" s="81"/>
      <c r="AR24" s="81"/>
      <c r="AS24" s="81"/>
      <c r="AT24" s="81"/>
      <c r="AU24" s="102"/>
      <c r="AV24" s="81"/>
      <c r="AW24" s="102"/>
      <c r="AX24" s="102"/>
      <c r="AY24" s="56"/>
      <c r="AZ24" s="58"/>
      <c r="BA24" s="58"/>
      <c r="BB24" s="58"/>
      <c r="BC24" s="58"/>
    </row>
    <row r="25" spans="2:55" ht="15" customHeight="1" x14ac:dyDescent="0.2">
      <c r="B25" s="71" t="s">
        <v>141</v>
      </c>
      <c r="C25" s="73">
        <v>0.1875</v>
      </c>
      <c r="D25" s="348"/>
      <c r="F25" s="58"/>
      <c r="G25" s="58"/>
      <c r="H25" s="58"/>
      <c r="I25" s="58"/>
      <c r="J25" s="58"/>
      <c r="K25" s="58"/>
      <c r="L25" s="58"/>
      <c r="M25" s="58"/>
      <c r="N25" s="58"/>
      <c r="O25" s="59"/>
      <c r="P25" s="60"/>
      <c r="Q25" s="61"/>
      <c r="R25" s="61"/>
      <c r="S25" s="61"/>
      <c r="T25" s="61"/>
      <c r="U25" s="61"/>
      <c r="V25" s="61"/>
      <c r="W25" s="61"/>
      <c r="X25" s="87"/>
      <c r="Y25" s="87"/>
      <c r="Z25" s="87"/>
      <c r="AA25" s="87"/>
      <c r="AB25" s="87"/>
      <c r="AC25" s="95"/>
      <c r="AD25" s="95"/>
      <c r="AE25" s="95"/>
      <c r="AF25" s="61"/>
      <c r="AG25" s="61"/>
      <c r="AH25" s="84"/>
      <c r="AJ25" s="81"/>
      <c r="AK25" s="81"/>
      <c r="AL25" s="80"/>
      <c r="AM25" s="63"/>
      <c r="AN25" s="63"/>
      <c r="AO25" s="63"/>
      <c r="AP25" s="56"/>
      <c r="AQ25" s="81"/>
      <c r="AR25" s="81"/>
      <c r="AS25" s="81"/>
      <c r="AT25" s="81"/>
      <c r="AU25" s="102"/>
      <c r="AV25" s="81"/>
      <c r="AW25" s="102"/>
      <c r="AX25" s="102"/>
      <c r="AY25" s="56"/>
      <c r="AZ25" s="58"/>
      <c r="BA25" s="58"/>
      <c r="BB25" s="58"/>
      <c r="BC25" s="58"/>
    </row>
    <row r="26" spans="2:55" ht="15" customHeight="1" x14ac:dyDescent="0.2">
      <c r="B26" s="71"/>
      <c r="D26" s="348"/>
      <c r="F26" s="58"/>
      <c r="G26" s="58"/>
      <c r="H26" s="58"/>
      <c r="I26" s="58"/>
      <c r="J26" s="58"/>
      <c r="K26" s="58"/>
      <c r="L26" s="58"/>
      <c r="M26" s="58"/>
      <c r="N26" s="58"/>
      <c r="O26" s="59"/>
      <c r="P26" s="60"/>
      <c r="Q26" s="61"/>
      <c r="R26" s="61"/>
      <c r="S26" s="61"/>
      <c r="T26" s="61"/>
      <c r="U26" s="61"/>
      <c r="V26" s="61"/>
      <c r="W26" s="61"/>
      <c r="X26" s="87"/>
      <c r="Y26" s="87"/>
      <c r="Z26" s="87"/>
      <c r="AA26" s="87"/>
      <c r="AB26" s="87"/>
      <c r="AC26" s="95"/>
      <c r="AD26" s="95"/>
      <c r="AE26" s="95"/>
      <c r="AF26" s="61"/>
      <c r="AG26" s="61"/>
      <c r="AH26" s="84"/>
      <c r="AJ26" s="81"/>
      <c r="AK26" s="81"/>
      <c r="AL26" s="80"/>
      <c r="AM26" s="63"/>
      <c r="AN26" s="63"/>
      <c r="AO26" s="63"/>
      <c r="AP26" s="56"/>
      <c r="AQ26" s="81"/>
      <c r="AR26" s="81"/>
      <c r="AS26" s="81"/>
      <c r="AT26" s="81"/>
      <c r="AU26" s="102"/>
      <c r="AV26" s="81"/>
      <c r="AW26" s="102"/>
      <c r="AX26" s="102"/>
      <c r="AY26" s="56"/>
      <c r="AZ26" s="58"/>
      <c r="BA26" s="58"/>
      <c r="BB26" s="58"/>
      <c r="BC26" s="58"/>
    </row>
    <row r="27" spans="2:55" ht="25.5" x14ac:dyDescent="0.2">
      <c r="B27" s="439" t="s">
        <v>347</v>
      </c>
      <c r="F27" s="58"/>
      <c r="G27" s="58"/>
      <c r="H27" s="58"/>
      <c r="I27" s="58"/>
      <c r="J27" s="58"/>
      <c r="K27" s="58"/>
      <c r="L27" s="58"/>
      <c r="M27" s="58"/>
      <c r="N27" s="58"/>
      <c r="O27" s="59"/>
      <c r="P27" s="60"/>
      <c r="Q27" s="61"/>
      <c r="R27" s="61"/>
      <c r="S27" s="61"/>
      <c r="T27" s="61"/>
      <c r="U27" s="61"/>
      <c r="V27" s="61"/>
      <c r="W27" s="61"/>
      <c r="AB27" s="95"/>
      <c r="AC27" s="95"/>
      <c r="AD27" s="95"/>
      <c r="AE27" s="95"/>
      <c r="AF27" s="61"/>
      <c r="AG27" s="61"/>
      <c r="AH27" s="84"/>
      <c r="AJ27" s="61"/>
      <c r="AK27" s="61"/>
      <c r="AM27" s="54"/>
      <c r="AN27" s="55"/>
      <c r="AO27" s="55"/>
      <c r="AP27" s="56"/>
      <c r="AQ27" s="61"/>
      <c r="AR27" s="61"/>
      <c r="AS27" s="61"/>
      <c r="AT27" s="61"/>
      <c r="AU27" s="61"/>
      <c r="AV27" s="61"/>
      <c r="AW27" s="61"/>
      <c r="AX27" s="61"/>
      <c r="AY27" s="56"/>
      <c r="AZ27" s="58"/>
      <c r="BA27" s="58"/>
      <c r="BB27" s="58"/>
      <c r="BC27" s="58"/>
    </row>
    <row r="28" spans="2:55" ht="15" customHeight="1" x14ac:dyDescent="0.2">
      <c r="C28" s="73"/>
      <c r="E28" s="57"/>
      <c r="F28" s="58"/>
      <c r="G28" s="58"/>
      <c r="H28" s="58"/>
      <c r="I28" s="58"/>
      <c r="J28" s="58"/>
      <c r="K28" s="58"/>
      <c r="L28" s="58"/>
      <c r="M28" s="58"/>
      <c r="N28" s="58"/>
      <c r="O28" s="59"/>
      <c r="P28" s="60"/>
      <c r="Q28" s="61"/>
      <c r="R28" s="61"/>
      <c r="S28" s="61"/>
      <c r="T28" s="61"/>
      <c r="U28" s="61"/>
      <c r="V28" s="61"/>
      <c r="W28" s="61"/>
      <c r="X28" s="5"/>
      <c r="Y28" s="96"/>
      <c r="Z28" s="96"/>
      <c r="AA28" s="96"/>
      <c r="AB28" s="96"/>
      <c r="AC28" s="96"/>
      <c r="AD28" s="96"/>
      <c r="AE28" s="96"/>
      <c r="AF28" s="61"/>
      <c r="AG28" s="61"/>
      <c r="AH28" s="84"/>
      <c r="AJ28" s="61"/>
      <c r="AK28" s="61"/>
      <c r="AM28" s="54"/>
      <c r="AN28" s="55"/>
      <c r="AO28" s="55"/>
      <c r="AP28" s="56"/>
      <c r="AQ28" s="61"/>
      <c r="AR28" s="61"/>
      <c r="AS28" s="61"/>
      <c r="AT28" s="61"/>
      <c r="AU28" s="61"/>
      <c r="AV28" s="61"/>
      <c r="AW28" s="61"/>
      <c r="AX28" s="61"/>
      <c r="AY28" s="56"/>
      <c r="AZ28" s="58"/>
      <c r="BA28" s="58"/>
      <c r="BB28" s="58"/>
      <c r="BC28" s="58"/>
    </row>
    <row r="29" spans="2:55" ht="15" customHeight="1" x14ac:dyDescent="0.2">
      <c r="B29" s="71"/>
      <c r="C29" s="73"/>
      <c r="D29" s="349">
        <f>SUM(D14:D28)</f>
        <v>0</v>
      </c>
      <c r="E29" s="57"/>
      <c r="F29" s="58"/>
      <c r="G29" s="58"/>
      <c r="H29" s="58"/>
      <c r="I29" s="58"/>
      <c r="J29" s="58"/>
      <c r="K29" s="58"/>
      <c r="L29" s="58"/>
      <c r="M29" s="58"/>
      <c r="N29" s="58"/>
      <c r="O29" s="59"/>
      <c r="P29" s="60"/>
      <c r="Q29" s="61"/>
      <c r="R29" s="61"/>
      <c r="S29" s="61"/>
      <c r="T29" s="61"/>
      <c r="U29" s="61"/>
      <c r="V29" s="61"/>
      <c r="W29" s="61"/>
      <c r="X29" s="5"/>
      <c r="Y29" s="96"/>
      <c r="Z29" s="96"/>
      <c r="AA29" s="96"/>
      <c r="AB29" s="96"/>
      <c r="AC29" s="96"/>
      <c r="AD29" s="96"/>
      <c r="AE29" s="96"/>
      <c r="AF29" s="61"/>
      <c r="AG29" s="61"/>
      <c r="AH29" s="84"/>
      <c r="AJ29" s="61"/>
      <c r="AK29" s="61"/>
      <c r="AM29" s="54"/>
      <c r="AN29" s="55"/>
      <c r="AO29" s="55"/>
      <c r="AP29" s="56"/>
      <c r="AQ29" s="61"/>
      <c r="AR29" s="61"/>
      <c r="AS29" s="61"/>
      <c r="AT29" s="61"/>
      <c r="AU29" s="61"/>
      <c r="AV29" s="61"/>
      <c r="AW29" s="61"/>
      <c r="AX29" s="61"/>
      <c r="AY29" s="56"/>
      <c r="AZ29" s="58"/>
      <c r="BA29" s="58"/>
      <c r="BB29" s="58"/>
      <c r="BC29" s="58"/>
    </row>
    <row r="30" spans="2:55" ht="15" customHeight="1" x14ac:dyDescent="0.2">
      <c r="B30" s="71"/>
      <c r="C30" s="73"/>
      <c r="D30" s="348">
        <f>+D29/12</f>
        <v>0</v>
      </c>
      <c r="E30" s="57"/>
      <c r="F30" s="351"/>
      <c r="G30" s="351"/>
      <c r="H30" s="351"/>
      <c r="I30" s="351"/>
      <c r="J30" s="58"/>
      <c r="K30" s="58"/>
      <c r="L30" s="58"/>
      <c r="M30" s="58"/>
      <c r="N30" s="58"/>
      <c r="O30" s="59"/>
      <c r="P30" s="60"/>
      <c r="Q30" s="61"/>
      <c r="R30" s="61"/>
      <c r="S30" s="61"/>
      <c r="T30" s="61"/>
      <c r="U30" s="61"/>
      <c r="V30" s="61"/>
      <c r="W30" s="61"/>
      <c r="X30" s="5"/>
      <c r="Y30" s="96"/>
      <c r="Z30" s="96"/>
      <c r="AA30" s="96"/>
      <c r="AB30" s="96"/>
      <c r="AC30" s="96"/>
      <c r="AD30" s="96"/>
      <c r="AE30" s="96"/>
      <c r="AF30" s="61"/>
      <c r="AG30" s="61"/>
      <c r="AH30" s="84"/>
      <c r="AJ30" s="61"/>
      <c r="AK30" s="61"/>
      <c r="AM30" s="54"/>
      <c r="AN30" s="55"/>
      <c r="AO30" s="55"/>
      <c r="AP30" s="56"/>
      <c r="AQ30" s="61"/>
      <c r="AR30" s="61"/>
      <c r="AS30" s="61"/>
      <c r="AT30" s="61"/>
      <c r="AU30" s="61"/>
      <c r="AV30" s="61"/>
      <c r="AW30" s="61"/>
      <c r="AX30" s="61"/>
      <c r="AY30" s="56"/>
      <c r="AZ30" s="58"/>
      <c r="BA30" s="58"/>
      <c r="BB30" s="58"/>
      <c r="BC30" s="58"/>
    </row>
    <row r="31" spans="2:55" ht="15" customHeight="1" x14ac:dyDescent="0.2">
      <c r="B31" s="71"/>
      <c r="C31" s="73"/>
      <c r="D31" s="348"/>
      <c r="E31" s="57"/>
      <c r="F31" s="351"/>
      <c r="G31" s="351"/>
      <c r="H31" s="351"/>
      <c r="I31" s="351"/>
      <c r="J31" s="58"/>
      <c r="K31" s="58"/>
      <c r="L31" s="58"/>
      <c r="M31" s="58"/>
      <c r="N31" s="58"/>
      <c r="O31" s="59"/>
      <c r="P31" s="60"/>
      <c r="Q31" s="61"/>
      <c r="R31" s="61"/>
      <c r="S31" s="61"/>
      <c r="T31" s="61"/>
      <c r="U31" s="61"/>
      <c r="V31" s="61"/>
      <c r="W31" s="61"/>
      <c r="X31" s="5"/>
      <c r="Y31" s="96"/>
      <c r="Z31" s="96"/>
      <c r="AA31" s="96"/>
      <c r="AB31" s="96"/>
      <c r="AC31" s="96"/>
      <c r="AD31" s="96"/>
      <c r="AE31" s="96"/>
      <c r="AF31" s="61"/>
      <c r="AG31" s="61"/>
      <c r="AH31" s="84"/>
      <c r="AJ31" s="61"/>
      <c r="AK31" s="61"/>
      <c r="AM31" s="54"/>
      <c r="AN31" s="55"/>
      <c r="AO31" s="55"/>
      <c r="AP31" s="56"/>
      <c r="AQ31" s="61"/>
      <c r="AR31" s="61"/>
      <c r="AS31" s="61"/>
      <c r="AT31" s="61"/>
      <c r="AU31" s="61"/>
      <c r="AV31" s="61"/>
      <c r="AW31" s="61"/>
      <c r="AX31" s="61"/>
      <c r="AY31" s="56"/>
      <c r="AZ31" s="58"/>
      <c r="BA31" s="58"/>
      <c r="BB31" s="58"/>
      <c r="BC31" s="58"/>
    </row>
    <row r="32" spans="2:55" ht="15" customHeight="1" x14ac:dyDescent="0.2">
      <c r="E32" s="57"/>
      <c r="G32" s="351"/>
      <c r="H32" s="351"/>
      <c r="I32" s="351"/>
      <c r="J32" s="58"/>
      <c r="K32" s="58"/>
      <c r="L32" s="58"/>
      <c r="M32" s="58"/>
      <c r="N32" s="58"/>
      <c r="O32" s="59"/>
      <c r="P32" s="60"/>
      <c r="Q32" s="61"/>
      <c r="R32" s="61"/>
      <c r="S32" s="61"/>
      <c r="T32" s="61"/>
      <c r="U32" s="61"/>
      <c r="V32" s="61"/>
      <c r="W32" s="61"/>
      <c r="X32" s="5"/>
      <c r="Y32" s="96"/>
      <c r="Z32" s="96"/>
      <c r="AA32" s="96"/>
      <c r="AB32" s="96"/>
      <c r="AC32" s="96"/>
      <c r="AD32" s="96"/>
      <c r="AE32" s="96"/>
      <c r="AF32" s="61"/>
      <c r="AG32" s="61"/>
      <c r="AH32" s="84"/>
      <c r="AJ32" s="61"/>
      <c r="AK32" s="61"/>
      <c r="AM32" s="54"/>
      <c r="AN32" s="55"/>
      <c r="AO32" s="55"/>
      <c r="AP32" s="56"/>
      <c r="AQ32" s="61"/>
      <c r="AR32" s="61"/>
      <c r="AS32" s="61"/>
      <c r="AT32" s="61"/>
      <c r="AU32" s="61"/>
      <c r="AV32" s="61"/>
      <c r="AW32" s="61"/>
      <c r="AX32" s="61"/>
      <c r="AY32" s="56"/>
      <c r="AZ32" s="58"/>
      <c r="BA32" s="58"/>
      <c r="BB32" s="58"/>
      <c r="BC32" s="58"/>
    </row>
    <row r="33" spans="1:51" x14ac:dyDescent="0.2">
      <c r="A33" s="54"/>
      <c r="E33" s="54"/>
      <c r="F33" s="351"/>
      <c r="G33" s="351"/>
      <c r="H33" s="351"/>
      <c r="I33" s="351"/>
      <c r="J33" s="54"/>
      <c r="K33" s="54"/>
      <c r="L33" s="54"/>
      <c r="M33" s="54"/>
      <c r="N33" s="54"/>
      <c r="X33" s="5"/>
      <c r="Y33" s="96"/>
      <c r="Z33" s="96"/>
      <c r="AA33" s="96"/>
      <c r="AB33" s="96"/>
      <c r="AC33" s="96"/>
      <c r="AD33" s="96"/>
      <c r="AE33" s="96"/>
      <c r="AN33" s="54"/>
      <c r="AO33" s="54"/>
      <c r="AP33" s="66"/>
      <c r="AY33" s="66"/>
    </row>
    <row r="34" spans="1:51" x14ac:dyDescent="0.2">
      <c r="A34" s="54"/>
      <c r="B34" s="54"/>
      <c r="C34" s="73"/>
      <c r="E34" s="54"/>
      <c r="F34" s="351"/>
      <c r="G34" s="351"/>
      <c r="H34" s="351"/>
      <c r="I34" s="351"/>
      <c r="J34" s="54"/>
      <c r="K34" s="54"/>
      <c r="L34" s="54"/>
      <c r="M34" s="54"/>
      <c r="N34" s="54"/>
      <c r="X34" s="5"/>
      <c r="Y34" s="96"/>
      <c r="Z34" s="96"/>
      <c r="AA34" s="96"/>
      <c r="AB34" s="96"/>
      <c r="AC34" s="96"/>
      <c r="AD34" s="96"/>
      <c r="AE34" s="96"/>
      <c r="AN34" s="54"/>
      <c r="AO34" s="54"/>
      <c r="AP34" s="66"/>
      <c r="AY34" s="66"/>
    </row>
    <row r="35" spans="1:51" x14ac:dyDescent="0.2">
      <c r="A35" s="54"/>
      <c r="B35" s="54"/>
      <c r="C35" s="73"/>
      <c r="E35" s="54"/>
      <c r="F35" s="351"/>
      <c r="G35" s="351"/>
      <c r="H35" s="351"/>
      <c r="I35" s="351"/>
      <c r="J35" s="54"/>
      <c r="K35" s="54"/>
      <c r="L35" s="54"/>
      <c r="M35" s="54"/>
      <c r="N35" s="54"/>
      <c r="X35" s="5"/>
      <c r="Y35" s="96"/>
      <c r="Z35" s="96"/>
      <c r="AA35" s="96"/>
      <c r="AB35" s="96"/>
      <c r="AC35" s="96"/>
      <c r="AD35" s="96"/>
      <c r="AE35" s="96"/>
      <c r="AN35" s="54"/>
      <c r="AO35" s="54"/>
      <c r="AP35" s="66"/>
      <c r="AY35" s="66"/>
    </row>
    <row r="36" spans="1:51" x14ac:dyDescent="0.2">
      <c r="A36" s="54"/>
      <c r="B36" s="54"/>
      <c r="C36" s="73"/>
      <c r="E36" s="54"/>
      <c r="F36" s="351"/>
      <c r="G36" s="351"/>
      <c r="H36" s="351"/>
      <c r="I36" s="351"/>
      <c r="J36" s="54"/>
      <c r="K36" s="54"/>
      <c r="L36" s="54"/>
      <c r="M36" s="54"/>
      <c r="N36" s="54"/>
      <c r="X36" s="5"/>
      <c r="Y36" s="96"/>
      <c r="Z36" s="96"/>
      <c r="AA36" s="96"/>
      <c r="AB36" s="96"/>
      <c r="AC36" s="96"/>
      <c r="AD36" s="96"/>
      <c r="AE36" s="96"/>
      <c r="AN36" s="54"/>
      <c r="AO36" s="54"/>
      <c r="AP36" s="66"/>
      <c r="AY36" s="66"/>
    </row>
    <row r="37" spans="1:51" s="67" customFormat="1" ht="3.95" customHeight="1" x14ac:dyDescent="0.2">
      <c r="C37" s="74"/>
      <c r="Q37" s="68"/>
      <c r="R37" s="68"/>
      <c r="S37" s="68"/>
      <c r="T37" s="68"/>
      <c r="U37" s="68"/>
      <c r="V37" s="68"/>
      <c r="W37" s="68"/>
      <c r="AL37" s="77"/>
      <c r="AP37" s="69"/>
      <c r="AY37" s="69"/>
    </row>
    <row r="38" spans="1:51" x14ac:dyDescent="0.2">
      <c r="X38" s="5"/>
      <c r="Y38" s="96"/>
      <c r="Z38" s="96"/>
      <c r="AA38" s="96"/>
      <c r="AB38" s="96"/>
      <c r="AC38" s="96"/>
      <c r="AD38" s="96"/>
      <c r="AE38" s="96"/>
    </row>
    <row r="39" spans="1:51" x14ac:dyDescent="0.2">
      <c r="X39" s="5"/>
      <c r="Y39" s="96"/>
      <c r="Z39" s="96"/>
      <c r="AA39" s="96"/>
      <c r="AB39" s="96"/>
      <c r="AC39" s="96"/>
      <c r="AD39" s="96"/>
      <c r="AE39" s="96"/>
    </row>
    <row r="40" spans="1:51" x14ac:dyDescent="0.2">
      <c r="X40" s="5"/>
      <c r="Y40" s="96"/>
      <c r="Z40" s="96"/>
      <c r="AA40" s="96"/>
      <c r="AB40" s="96"/>
      <c r="AC40" s="96"/>
      <c r="AD40" s="96"/>
      <c r="AE40" s="96"/>
    </row>
    <row r="41" spans="1:51" x14ac:dyDescent="0.2">
      <c r="X41" s="5"/>
      <c r="Y41" s="96"/>
      <c r="Z41" s="96"/>
      <c r="AA41" s="96"/>
      <c r="AB41" s="96"/>
      <c r="AC41" s="96"/>
      <c r="AD41" s="96"/>
      <c r="AE41" s="96"/>
    </row>
    <row r="42" spans="1:51" x14ac:dyDescent="0.2">
      <c r="X42" s="5"/>
      <c r="Y42" s="96"/>
      <c r="Z42" s="96"/>
      <c r="AA42" s="96"/>
      <c r="AB42" s="96"/>
      <c r="AC42" s="96"/>
      <c r="AD42" s="96"/>
      <c r="AE42" s="96"/>
    </row>
    <row r="43" spans="1:51" x14ac:dyDescent="0.2">
      <c r="X43" s="5"/>
      <c r="Y43" s="96"/>
      <c r="Z43" s="96"/>
      <c r="AA43" s="96"/>
      <c r="AB43" s="96"/>
      <c r="AC43" s="96"/>
      <c r="AD43" s="96"/>
      <c r="AE43" s="96"/>
    </row>
    <row r="44" spans="1:51" x14ac:dyDescent="0.2">
      <c r="X44" s="5"/>
      <c r="Y44" s="96"/>
      <c r="Z44" s="96"/>
      <c r="AA44" s="96"/>
      <c r="AB44" s="96"/>
      <c r="AC44" s="96"/>
      <c r="AD44" s="96"/>
      <c r="AE44" s="96"/>
    </row>
    <row r="45" spans="1:51" x14ac:dyDescent="0.2">
      <c r="X45" s="5"/>
      <c r="Y45" s="96"/>
      <c r="Z45" s="96"/>
      <c r="AA45" s="96"/>
      <c r="AB45" s="96"/>
      <c r="AC45" s="96"/>
      <c r="AD45" s="96"/>
      <c r="AE45" s="96"/>
    </row>
    <row r="46" spans="1:51" x14ac:dyDescent="0.2">
      <c r="X46" s="5"/>
      <c r="Y46" s="96"/>
      <c r="Z46" s="96"/>
      <c r="AA46" s="96"/>
      <c r="AB46" s="96"/>
      <c r="AC46" s="96"/>
      <c r="AD46" s="96"/>
      <c r="AE46" s="96"/>
    </row>
    <row r="47" spans="1:51" x14ac:dyDescent="0.2">
      <c r="X47" s="5"/>
      <c r="Y47" s="96"/>
      <c r="Z47" s="96"/>
      <c r="AA47" s="96"/>
      <c r="AB47" s="96"/>
      <c r="AC47" s="96"/>
      <c r="AD47" s="96"/>
      <c r="AE47" s="96"/>
    </row>
    <row r="48" spans="1:51" x14ac:dyDescent="0.2">
      <c r="X48" s="5"/>
      <c r="Y48" s="96"/>
      <c r="Z48" s="96"/>
      <c r="AA48" s="96"/>
      <c r="AB48" s="96"/>
      <c r="AC48" s="96"/>
      <c r="AD48" s="96"/>
      <c r="AE48" s="96"/>
    </row>
    <row r="49" spans="1:60" x14ac:dyDescent="0.2">
      <c r="X49" s="5"/>
      <c r="Y49" s="96"/>
      <c r="Z49" s="96"/>
      <c r="AA49" s="96"/>
      <c r="AB49" s="96"/>
      <c r="AC49" s="96"/>
      <c r="AD49" s="96"/>
      <c r="AE49" s="96"/>
    </row>
    <row r="50" spans="1:60" x14ac:dyDescent="0.2">
      <c r="X50" s="5"/>
      <c r="Y50" s="96"/>
      <c r="Z50" s="96"/>
      <c r="AA50" s="96"/>
      <c r="AB50" s="96"/>
      <c r="AC50" s="96"/>
      <c r="AD50" s="96"/>
      <c r="AE50" s="96"/>
    </row>
    <row r="51" spans="1:60" x14ac:dyDescent="0.2">
      <c r="X51" s="5"/>
      <c r="Y51" s="96"/>
      <c r="Z51" s="96"/>
      <c r="AA51" s="96"/>
      <c r="AB51" s="96"/>
      <c r="AC51" s="96"/>
      <c r="AD51" s="96"/>
      <c r="AE51" s="96"/>
    </row>
    <row r="52" spans="1:60" s="68" customFormat="1" x14ac:dyDescent="0.2">
      <c r="A52" s="62"/>
      <c r="B52" s="62"/>
      <c r="C52" s="75"/>
      <c r="D5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7"/>
      <c r="X52" s="5"/>
      <c r="Y52" s="96"/>
      <c r="Z52" s="96"/>
      <c r="AA52" s="96"/>
      <c r="AB52" s="96"/>
      <c r="AC52" s="96"/>
      <c r="AD52" s="96"/>
      <c r="AE52" s="96"/>
      <c r="AH52" s="85"/>
      <c r="AI52" s="79"/>
      <c r="AL52" s="76"/>
      <c r="AN52" s="62"/>
      <c r="AO52" s="62"/>
      <c r="AP52" s="70"/>
      <c r="AY52" s="70"/>
      <c r="AZ52" s="62"/>
      <c r="BA52" s="62"/>
      <c r="BB52" s="62"/>
      <c r="BC52" s="62"/>
      <c r="BD52" s="62"/>
      <c r="BE52" s="62"/>
      <c r="BF52" s="62"/>
      <c r="BG52" s="62"/>
      <c r="BH52" s="62"/>
    </row>
    <row r="53" spans="1:60" s="68" customFormat="1" x14ac:dyDescent="0.2">
      <c r="A53" s="62"/>
      <c r="B53" s="62"/>
      <c r="C53" s="75"/>
      <c r="D53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7"/>
      <c r="X53" s="5"/>
      <c r="Y53" s="96"/>
      <c r="Z53" s="96"/>
      <c r="AA53" s="96"/>
      <c r="AB53" s="96"/>
      <c r="AC53" s="96"/>
      <c r="AD53" s="96"/>
      <c r="AE53" s="96"/>
      <c r="AH53" s="85"/>
      <c r="AI53" s="79"/>
      <c r="AL53" s="76"/>
      <c r="AN53" s="62"/>
      <c r="AO53" s="62"/>
      <c r="AP53" s="70"/>
      <c r="AY53" s="70"/>
      <c r="AZ53" s="62"/>
      <c r="BA53" s="62"/>
      <c r="BB53" s="62"/>
      <c r="BC53" s="62"/>
      <c r="BD53" s="62"/>
      <c r="BE53" s="62"/>
      <c r="BF53" s="62"/>
      <c r="BG53" s="62"/>
      <c r="BH53" s="62"/>
    </row>
    <row r="54" spans="1:60" s="68" customFormat="1" x14ac:dyDescent="0.2">
      <c r="A54" s="62"/>
      <c r="B54" s="62"/>
      <c r="C54" s="75"/>
      <c r="D54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7"/>
      <c r="X54" s="5"/>
      <c r="Y54" s="96"/>
      <c r="Z54" s="96"/>
      <c r="AA54" s="96"/>
      <c r="AB54" s="96"/>
      <c r="AC54" s="96"/>
      <c r="AD54" s="96"/>
      <c r="AE54" s="96"/>
      <c r="AH54" s="85"/>
      <c r="AI54" s="79"/>
      <c r="AL54" s="76"/>
      <c r="AN54" s="62"/>
      <c r="AO54" s="62"/>
      <c r="AP54" s="70"/>
      <c r="AY54" s="70"/>
      <c r="AZ54" s="62"/>
      <c r="BA54" s="62"/>
      <c r="BB54" s="62"/>
      <c r="BC54" s="62"/>
      <c r="BD54" s="62"/>
      <c r="BE54" s="62"/>
      <c r="BF54" s="62"/>
      <c r="BG54" s="62"/>
      <c r="BH54" s="62"/>
    </row>
    <row r="55" spans="1:60" s="68" customFormat="1" x14ac:dyDescent="0.2">
      <c r="A55" s="62"/>
      <c r="B55" s="62"/>
      <c r="C55" s="75"/>
      <c r="D55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7"/>
      <c r="X55" s="5"/>
      <c r="Y55" s="96"/>
      <c r="Z55" s="96"/>
      <c r="AA55" s="96"/>
      <c r="AB55" s="96"/>
      <c r="AC55" s="96"/>
      <c r="AD55" s="96"/>
      <c r="AE55" s="96"/>
      <c r="AH55" s="85"/>
      <c r="AI55" s="79"/>
      <c r="AL55" s="76"/>
      <c r="AN55" s="62"/>
      <c r="AO55" s="62"/>
      <c r="AP55" s="70"/>
      <c r="AY55" s="70"/>
      <c r="AZ55" s="62"/>
      <c r="BA55" s="62"/>
      <c r="BB55" s="62"/>
      <c r="BC55" s="62"/>
      <c r="BD55" s="62"/>
      <c r="BE55" s="62"/>
      <c r="BF55" s="62"/>
      <c r="BG55" s="62"/>
      <c r="BH55" s="62"/>
    </row>
    <row r="56" spans="1:60" s="68" customFormat="1" x14ac:dyDescent="0.2">
      <c r="A56" s="62"/>
      <c r="B56" s="62"/>
      <c r="C56" s="75"/>
      <c r="D56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7"/>
      <c r="X56" s="5"/>
      <c r="Y56" s="96"/>
      <c r="Z56" s="96"/>
      <c r="AA56" s="96"/>
      <c r="AB56" s="96"/>
      <c r="AC56" s="96"/>
      <c r="AD56" s="96"/>
      <c r="AE56" s="96"/>
      <c r="AH56" s="85"/>
      <c r="AI56" s="79"/>
      <c r="AL56" s="76"/>
      <c r="AN56" s="62"/>
      <c r="AO56" s="62"/>
      <c r="AP56" s="70"/>
      <c r="AY56" s="70"/>
      <c r="AZ56" s="62"/>
      <c r="BA56" s="62"/>
      <c r="BB56" s="62"/>
      <c r="BC56" s="62"/>
      <c r="BD56" s="62"/>
      <c r="BE56" s="62"/>
      <c r="BF56" s="62"/>
      <c r="BG56" s="62"/>
      <c r="BH56" s="62"/>
    </row>
    <row r="57" spans="1:60" s="68" customFormat="1" x14ac:dyDescent="0.2">
      <c r="A57" s="62"/>
      <c r="B57" s="62"/>
      <c r="C57" s="75"/>
      <c r="D57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7"/>
      <c r="X57" s="5"/>
      <c r="Y57" s="96"/>
      <c r="Z57" s="96"/>
      <c r="AA57" s="96"/>
      <c r="AB57" s="96"/>
      <c r="AC57" s="96"/>
      <c r="AD57" s="96"/>
      <c r="AE57" s="96"/>
      <c r="AH57" s="85"/>
      <c r="AI57" s="79"/>
      <c r="AL57" s="76"/>
      <c r="AN57" s="62"/>
      <c r="AO57" s="62"/>
      <c r="AP57" s="70"/>
      <c r="AY57" s="70"/>
      <c r="AZ57" s="62"/>
      <c r="BA57" s="62"/>
      <c r="BB57" s="62"/>
      <c r="BC57" s="62"/>
      <c r="BD57" s="62"/>
      <c r="BE57" s="62"/>
      <c r="BF57" s="62"/>
      <c r="BG57" s="62"/>
      <c r="BH57" s="62"/>
    </row>
    <row r="58" spans="1:60" s="68" customFormat="1" x14ac:dyDescent="0.2">
      <c r="A58" s="62"/>
      <c r="B58" s="62"/>
      <c r="C58" s="75"/>
      <c r="D58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7"/>
      <c r="X58" s="5"/>
      <c r="Y58" s="96"/>
      <c r="Z58" s="96"/>
      <c r="AA58" s="96"/>
      <c r="AB58" s="96"/>
      <c r="AC58" s="96"/>
      <c r="AD58" s="96"/>
      <c r="AE58" s="96"/>
      <c r="AH58" s="85"/>
      <c r="AI58" s="79"/>
      <c r="AL58" s="76"/>
      <c r="AN58" s="62"/>
      <c r="AO58" s="62"/>
      <c r="AP58" s="70"/>
      <c r="AY58" s="70"/>
      <c r="AZ58" s="62"/>
      <c r="BA58" s="62"/>
      <c r="BB58" s="62"/>
      <c r="BC58" s="62"/>
      <c r="BD58" s="62"/>
      <c r="BE58" s="62"/>
      <c r="BF58" s="62"/>
      <c r="BG58" s="62"/>
      <c r="BH58" s="62"/>
    </row>
    <row r="59" spans="1:60" s="68" customFormat="1" x14ac:dyDescent="0.2">
      <c r="A59" s="62"/>
      <c r="B59" s="62"/>
      <c r="C59" s="75"/>
      <c r="D59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7"/>
      <c r="X59" s="5"/>
      <c r="Y59" s="96"/>
      <c r="Z59" s="96"/>
      <c r="AA59" s="96"/>
      <c r="AB59" s="96"/>
      <c r="AC59" s="96"/>
      <c r="AD59" s="96"/>
      <c r="AE59" s="96"/>
      <c r="AH59" s="85"/>
      <c r="AI59" s="79"/>
      <c r="AL59" s="76"/>
      <c r="AN59" s="62"/>
      <c r="AO59" s="62"/>
      <c r="AP59" s="70"/>
      <c r="AY59" s="70"/>
      <c r="AZ59" s="62"/>
      <c r="BA59" s="62"/>
      <c r="BB59" s="62"/>
      <c r="BC59" s="62"/>
      <c r="BD59" s="62"/>
      <c r="BE59" s="62"/>
      <c r="BF59" s="62"/>
      <c r="BG59" s="62"/>
      <c r="BH59" s="62"/>
    </row>
    <row r="60" spans="1:60" s="68" customFormat="1" x14ac:dyDescent="0.2">
      <c r="A60" s="62"/>
      <c r="B60" s="62"/>
      <c r="C60" s="75"/>
      <c r="D60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7"/>
      <c r="X60" s="5"/>
      <c r="Y60" s="96"/>
      <c r="Z60" s="96"/>
      <c r="AA60" s="96"/>
      <c r="AB60" s="96"/>
      <c r="AC60" s="96"/>
      <c r="AD60" s="96"/>
      <c r="AE60" s="96"/>
      <c r="AH60" s="85"/>
      <c r="AI60" s="79"/>
      <c r="AL60" s="76"/>
      <c r="AN60" s="62"/>
      <c r="AO60" s="62"/>
      <c r="AP60" s="70"/>
      <c r="AY60" s="70"/>
      <c r="AZ60" s="62"/>
      <c r="BA60" s="62"/>
      <c r="BB60" s="62"/>
      <c r="BC60" s="62"/>
      <c r="BD60" s="62"/>
      <c r="BE60" s="62"/>
      <c r="BF60" s="62"/>
      <c r="BG60" s="62"/>
      <c r="BH60" s="62"/>
    </row>
    <row r="61" spans="1:60" s="68" customFormat="1" x14ac:dyDescent="0.2">
      <c r="A61" s="62"/>
      <c r="B61" s="62"/>
      <c r="C61" s="75"/>
      <c r="D6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7"/>
      <c r="X61" s="5"/>
      <c r="Y61" s="96"/>
      <c r="Z61" s="96"/>
      <c r="AA61" s="96"/>
      <c r="AB61" s="96"/>
      <c r="AC61" s="96"/>
      <c r="AD61" s="96"/>
      <c r="AE61" s="96"/>
      <c r="AH61" s="85"/>
      <c r="AI61" s="79"/>
      <c r="AL61" s="76"/>
      <c r="AN61" s="62"/>
      <c r="AO61" s="62"/>
      <c r="AP61" s="70"/>
      <c r="AY61" s="70"/>
      <c r="AZ61" s="62"/>
      <c r="BA61" s="62"/>
      <c r="BB61" s="62"/>
      <c r="BC61" s="62"/>
      <c r="BD61" s="62"/>
      <c r="BE61" s="62"/>
      <c r="BF61" s="62"/>
      <c r="BG61" s="62"/>
      <c r="BH61" s="62"/>
    </row>
    <row r="62" spans="1:60" s="68" customFormat="1" x14ac:dyDescent="0.2">
      <c r="A62" s="62"/>
      <c r="B62" s="62"/>
      <c r="C62" s="75"/>
      <c r="D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7"/>
      <c r="X62" s="5"/>
      <c r="Y62" s="96"/>
      <c r="Z62" s="96"/>
      <c r="AA62" s="96"/>
      <c r="AB62" s="96"/>
      <c r="AC62" s="96"/>
      <c r="AD62" s="96"/>
      <c r="AE62" s="96"/>
      <c r="AH62" s="85"/>
      <c r="AI62" s="79"/>
      <c r="AL62" s="76"/>
      <c r="AN62" s="62"/>
      <c r="AO62" s="62"/>
      <c r="AP62" s="70"/>
      <c r="AY62" s="70"/>
      <c r="AZ62" s="62"/>
      <c r="BA62" s="62"/>
      <c r="BB62" s="62"/>
      <c r="BC62" s="62"/>
      <c r="BD62" s="62"/>
      <c r="BE62" s="62"/>
      <c r="BF62" s="62"/>
      <c r="BG62" s="62"/>
      <c r="BH62" s="62"/>
    </row>
    <row r="63" spans="1:60" s="68" customFormat="1" x14ac:dyDescent="0.2">
      <c r="A63" s="62"/>
      <c r="B63" s="62"/>
      <c r="C63" s="75"/>
      <c r="D63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7"/>
      <c r="X63" s="5"/>
      <c r="Y63" s="96"/>
      <c r="Z63" s="96"/>
      <c r="AA63" s="96"/>
      <c r="AB63" s="96"/>
      <c r="AC63" s="96"/>
      <c r="AD63" s="96"/>
      <c r="AE63" s="96"/>
      <c r="AH63" s="85"/>
      <c r="AI63" s="79"/>
      <c r="AL63" s="76"/>
      <c r="AN63" s="62"/>
      <c r="AO63" s="62"/>
      <c r="AP63" s="70"/>
      <c r="AY63" s="70"/>
      <c r="AZ63" s="62"/>
      <c r="BA63" s="62"/>
      <c r="BB63" s="62"/>
      <c r="BC63" s="62"/>
      <c r="BD63" s="62"/>
      <c r="BE63" s="62"/>
      <c r="BF63" s="62"/>
      <c r="BG63" s="62"/>
      <c r="BH63" s="62"/>
    </row>
    <row r="64" spans="1:60" s="68" customFormat="1" x14ac:dyDescent="0.2">
      <c r="A64" s="62"/>
      <c r="B64" s="62"/>
      <c r="C64" s="75"/>
      <c r="D64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7"/>
      <c r="X64" s="5"/>
      <c r="Y64" s="96"/>
      <c r="Z64" s="96"/>
      <c r="AA64" s="96"/>
      <c r="AB64" s="96"/>
      <c r="AC64" s="96"/>
      <c r="AD64" s="96"/>
      <c r="AE64" s="96"/>
      <c r="AH64" s="85"/>
      <c r="AI64" s="79"/>
      <c r="AL64" s="76"/>
      <c r="AN64" s="62"/>
      <c r="AO64" s="62"/>
      <c r="AP64" s="70"/>
      <c r="AY64" s="70"/>
      <c r="AZ64" s="62"/>
      <c r="BA64" s="62"/>
      <c r="BB64" s="62"/>
      <c r="BC64" s="62"/>
      <c r="BD64" s="62"/>
      <c r="BE64" s="62"/>
      <c r="BF64" s="62"/>
      <c r="BG64" s="62"/>
      <c r="BH64" s="62"/>
    </row>
    <row r="65" spans="1:60" s="68" customFormat="1" x14ac:dyDescent="0.2">
      <c r="A65" s="62"/>
      <c r="B65" s="62"/>
      <c r="C65" s="75"/>
      <c r="D65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7"/>
      <c r="X65" s="5"/>
      <c r="Y65" s="96"/>
      <c r="Z65" s="96"/>
      <c r="AA65" s="96"/>
      <c r="AB65" s="96"/>
      <c r="AC65" s="96"/>
      <c r="AD65" s="96"/>
      <c r="AE65" s="96"/>
      <c r="AH65" s="85"/>
      <c r="AI65" s="79"/>
      <c r="AL65" s="76"/>
      <c r="AN65" s="62"/>
      <c r="AO65" s="62"/>
      <c r="AP65" s="70"/>
      <c r="AY65" s="70"/>
      <c r="AZ65" s="62"/>
      <c r="BA65" s="62"/>
      <c r="BB65" s="62"/>
      <c r="BC65" s="62"/>
      <c r="BD65" s="62"/>
      <c r="BE65" s="62"/>
      <c r="BF65" s="62"/>
      <c r="BG65" s="62"/>
      <c r="BH65" s="62"/>
    </row>
    <row r="66" spans="1:60" s="68" customFormat="1" x14ac:dyDescent="0.2">
      <c r="A66" s="62"/>
      <c r="B66" s="62"/>
      <c r="C66" s="75"/>
      <c r="D66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7"/>
      <c r="X66" s="5"/>
      <c r="Y66" s="96"/>
      <c r="Z66" s="96"/>
      <c r="AA66" s="96"/>
      <c r="AB66" s="96"/>
      <c r="AC66" s="96"/>
      <c r="AD66" s="96"/>
      <c r="AE66" s="96"/>
      <c r="AH66" s="85"/>
      <c r="AI66" s="79"/>
      <c r="AL66" s="76"/>
      <c r="AN66" s="62"/>
      <c r="AO66" s="62"/>
      <c r="AP66" s="70"/>
      <c r="AY66" s="70"/>
      <c r="AZ66" s="62"/>
      <c r="BA66" s="62"/>
      <c r="BB66" s="62"/>
      <c r="BC66" s="62"/>
      <c r="BD66" s="62"/>
      <c r="BE66" s="62"/>
      <c r="BF66" s="62"/>
      <c r="BG66" s="62"/>
      <c r="BH66" s="62"/>
    </row>
    <row r="67" spans="1:60" s="68" customFormat="1" x14ac:dyDescent="0.2">
      <c r="A67" s="62"/>
      <c r="B67" s="62"/>
      <c r="C67" s="75"/>
      <c r="D67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7"/>
      <c r="X67" s="5"/>
      <c r="Y67" s="96"/>
      <c r="Z67" s="96"/>
      <c r="AA67" s="96"/>
      <c r="AB67" s="96"/>
      <c r="AC67" s="96"/>
      <c r="AD67" s="96"/>
      <c r="AE67" s="96"/>
      <c r="AH67" s="85"/>
      <c r="AI67" s="79"/>
      <c r="AL67" s="76"/>
      <c r="AN67" s="62"/>
      <c r="AO67" s="62"/>
      <c r="AP67" s="70"/>
      <c r="AY67" s="70"/>
      <c r="AZ67" s="62"/>
      <c r="BA67" s="62"/>
      <c r="BB67" s="62"/>
      <c r="BC67" s="62"/>
      <c r="BD67" s="62"/>
      <c r="BE67" s="62"/>
      <c r="BF67" s="62"/>
      <c r="BG67" s="62"/>
      <c r="BH67" s="62"/>
    </row>
    <row r="68" spans="1:60" s="68" customFormat="1" x14ac:dyDescent="0.2">
      <c r="A68" s="62"/>
      <c r="B68" s="62"/>
      <c r="C68" s="75"/>
      <c r="D68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7"/>
      <c r="X68" s="5"/>
      <c r="Y68" s="96"/>
      <c r="Z68" s="96"/>
      <c r="AA68" s="96"/>
      <c r="AB68" s="96"/>
      <c r="AC68" s="96"/>
      <c r="AD68" s="96"/>
      <c r="AE68" s="96"/>
      <c r="AH68" s="85"/>
      <c r="AI68" s="79"/>
      <c r="AL68" s="76"/>
      <c r="AN68" s="62"/>
      <c r="AO68" s="62"/>
      <c r="AP68" s="70"/>
      <c r="AY68" s="70"/>
      <c r="AZ68" s="62"/>
      <c r="BA68" s="62"/>
      <c r="BB68" s="62"/>
      <c r="BC68" s="62"/>
      <c r="BD68" s="62"/>
      <c r="BE68" s="62"/>
      <c r="BF68" s="62"/>
      <c r="BG68" s="62"/>
      <c r="BH68" s="62"/>
    </row>
    <row r="69" spans="1:60" s="68" customFormat="1" x14ac:dyDescent="0.2">
      <c r="A69" s="62"/>
      <c r="B69" s="62"/>
      <c r="C69" s="75"/>
      <c r="D69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7"/>
      <c r="X69" s="5"/>
      <c r="Y69" s="96"/>
      <c r="Z69" s="96"/>
      <c r="AA69" s="96"/>
      <c r="AB69" s="96"/>
      <c r="AC69" s="96"/>
      <c r="AD69" s="96"/>
      <c r="AE69" s="96"/>
      <c r="AH69" s="85"/>
      <c r="AI69" s="79"/>
      <c r="AL69" s="76"/>
      <c r="AN69" s="62"/>
      <c r="AO69" s="62"/>
      <c r="AP69" s="70"/>
      <c r="AY69" s="70"/>
      <c r="AZ69" s="62"/>
      <c r="BA69" s="62"/>
      <c r="BB69" s="62"/>
      <c r="BC69" s="62"/>
      <c r="BD69" s="62"/>
      <c r="BE69" s="62"/>
      <c r="BF69" s="62"/>
      <c r="BG69" s="62"/>
      <c r="BH69" s="62"/>
    </row>
    <row r="70" spans="1:60" s="68" customFormat="1" x14ac:dyDescent="0.2">
      <c r="A70" s="62"/>
      <c r="B70" s="62"/>
      <c r="C70" s="75"/>
      <c r="D70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7"/>
      <c r="X70" s="5"/>
      <c r="Y70" s="96"/>
      <c r="Z70" s="96"/>
      <c r="AA70" s="96"/>
      <c r="AB70" s="96"/>
      <c r="AC70" s="96"/>
      <c r="AD70" s="96"/>
      <c r="AE70" s="96"/>
      <c r="AH70" s="85"/>
      <c r="AI70" s="79"/>
      <c r="AL70" s="76"/>
      <c r="AN70" s="62"/>
      <c r="AO70" s="62"/>
      <c r="AP70" s="70"/>
      <c r="AY70" s="70"/>
      <c r="AZ70" s="62"/>
      <c r="BA70" s="62"/>
      <c r="BB70" s="62"/>
      <c r="BC70" s="62"/>
      <c r="BD70" s="62"/>
      <c r="BE70" s="62"/>
      <c r="BF70" s="62"/>
      <c r="BG70" s="62"/>
      <c r="BH70" s="62"/>
    </row>
    <row r="71" spans="1:60" s="68" customFormat="1" x14ac:dyDescent="0.2">
      <c r="A71" s="62"/>
      <c r="B71" s="62"/>
      <c r="C71" s="75"/>
      <c r="D71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7"/>
      <c r="X71" s="5"/>
      <c r="Y71" s="96"/>
      <c r="Z71" s="96"/>
      <c r="AA71" s="96"/>
      <c r="AB71" s="96"/>
      <c r="AC71" s="96"/>
      <c r="AD71" s="96"/>
      <c r="AE71" s="96"/>
      <c r="AH71" s="85"/>
      <c r="AI71" s="79"/>
      <c r="AL71" s="76"/>
      <c r="AN71" s="62"/>
      <c r="AO71" s="62"/>
      <c r="AP71" s="70"/>
      <c r="AY71" s="70"/>
      <c r="AZ71" s="62"/>
      <c r="BA71" s="62"/>
      <c r="BB71" s="62"/>
      <c r="BC71" s="62"/>
      <c r="BD71" s="62"/>
      <c r="BE71" s="62"/>
      <c r="BF71" s="62"/>
      <c r="BG71" s="62"/>
      <c r="BH71" s="62"/>
    </row>
    <row r="72" spans="1:60" s="68" customFormat="1" x14ac:dyDescent="0.2">
      <c r="A72" s="62"/>
      <c r="B72" s="62"/>
      <c r="C72" s="75"/>
      <c r="D7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7"/>
      <c r="X72" s="5"/>
      <c r="Y72" s="96"/>
      <c r="Z72" s="96"/>
      <c r="AA72" s="96"/>
      <c r="AB72" s="96"/>
      <c r="AC72" s="96"/>
      <c r="AD72" s="96"/>
      <c r="AE72" s="96"/>
      <c r="AH72" s="85"/>
      <c r="AI72" s="79"/>
      <c r="AL72" s="76"/>
      <c r="AN72" s="62"/>
      <c r="AO72" s="62"/>
      <c r="AP72" s="70"/>
      <c r="AY72" s="70"/>
      <c r="AZ72" s="62"/>
      <c r="BA72" s="62"/>
      <c r="BB72" s="62"/>
      <c r="BC72" s="62"/>
      <c r="BD72" s="62"/>
      <c r="BE72" s="62"/>
      <c r="BF72" s="62"/>
      <c r="BG72" s="62"/>
      <c r="BH72" s="62"/>
    </row>
    <row r="73" spans="1:60" s="68" customFormat="1" x14ac:dyDescent="0.2">
      <c r="A73" s="62"/>
      <c r="B73" s="62"/>
      <c r="C73" s="75"/>
      <c r="D73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7"/>
      <c r="X73" s="5"/>
      <c r="Y73" s="96"/>
      <c r="Z73" s="96"/>
      <c r="AA73" s="96"/>
      <c r="AB73" s="96"/>
      <c r="AC73" s="96"/>
      <c r="AD73" s="96"/>
      <c r="AE73" s="96"/>
      <c r="AH73" s="85"/>
      <c r="AI73" s="79"/>
      <c r="AL73" s="76"/>
      <c r="AN73" s="62"/>
      <c r="AO73" s="62"/>
      <c r="AP73" s="70"/>
      <c r="AY73" s="70"/>
      <c r="AZ73" s="62"/>
      <c r="BA73" s="62"/>
      <c r="BB73" s="62"/>
      <c r="BC73" s="62"/>
      <c r="BD73" s="62"/>
      <c r="BE73" s="62"/>
      <c r="BF73" s="62"/>
      <c r="BG73" s="62"/>
      <c r="BH73" s="62"/>
    </row>
    <row r="74" spans="1:60" s="68" customFormat="1" x14ac:dyDescent="0.2">
      <c r="A74" s="62"/>
      <c r="B74" s="62"/>
      <c r="C74" s="75"/>
      <c r="D74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7"/>
      <c r="X74" s="5"/>
      <c r="Y74" s="96"/>
      <c r="Z74" s="96"/>
      <c r="AA74" s="96"/>
      <c r="AB74" s="96"/>
      <c r="AC74" s="96"/>
      <c r="AD74" s="96"/>
      <c r="AE74" s="96"/>
      <c r="AH74" s="85"/>
      <c r="AI74" s="79"/>
      <c r="AL74" s="76"/>
      <c r="AN74" s="62"/>
      <c r="AO74" s="62"/>
      <c r="AP74" s="70"/>
      <c r="AY74" s="70"/>
      <c r="AZ74" s="62"/>
      <c r="BA74" s="62"/>
      <c r="BB74" s="62"/>
      <c r="BC74" s="62"/>
      <c r="BD74" s="62"/>
      <c r="BE74" s="62"/>
      <c r="BF74" s="62"/>
      <c r="BG74" s="62"/>
      <c r="BH74" s="62"/>
    </row>
    <row r="75" spans="1:60" s="68" customFormat="1" x14ac:dyDescent="0.2">
      <c r="A75" s="62"/>
      <c r="B75" s="62"/>
      <c r="C75" s="75"/>
      <c r="D75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7"/>
      <c r="X75" s="5"/>
      <c r="Y75" s="96"/>
      <c r="Z75" s="96"/>
      <c r="AA75" s="96"/>
      <c r="AB75" s="96"/>
      <c r="AC75" s="96"/>
      <c r="AD75" s="96"/>
      <c r="AE75" s="96"/>
      <c r="AH75" s="85"/>
      <c r="AI75" s="79"/>
      <c r="AL75" s="76"/>
      <c r="AN75" s="62"/>
      <c r="AO75" s="62"/>
      <c r="AP75" s="70"/>
      <c r="AY75" s="70"/>
      <c r="AZ75" s="62"/>
      <c r="BA75" s="62"/>
      <c r="BB75" s="62"/>
      <c r="BC75" s="62"/>
      <c r="BD75" s="62"/>
      <c r="BE75" s="62"/>
      <c r="BF75" s="62"/>
      <c r="BG75" s="62"/>
      <c r="BH75" s="62"/>
    </row>
    <row r="76" spans="1:60" s="68" customFormat="1" x14ac:dyDescent="0.2">
      <c r="A76" s="62"/>
      <c r="B76" s="62"/>
      <c r="C76" s="75"/>
      <c r="D76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7"/>
      <c r="X76" s="5"/>
      <c r="Y76" s="96"/>
      <c r="Z76" s="96"/>
      <c r="AA76" s="96"/>
      <c r="AB76" s="96"/>
      <c r="AC76" s="96"/>
      <c r="AD76" s="96"/>
      <c r="AE76" s="96"/>
      <c r="AH76" s="85"/>
      <c r="AI76" s="79"/>
      <c r="AL76" s="76"/>
      <c r="AN76" s="62"/>
      <c r="AO76" s="62"/>
      <c r="AP76" s="70"/>
      <c r="AY76" s="70"/>
      <c r="AZ76" s="62"/>
      <c r="BA76" s="62"/>
      <c r="BB76" s="62"/>
      <c r="BC76" s="62"/>
      <c r="BD76" s="62"/>
      <c r="BE76" s="62"/>
      <c r="BF76" s="62"/>
      <c r="BG76" s="62"/>
      <c r="BH76" s="62"/>
    </row>
    <row r="77" spans="1:60" s="68" customFormat="1" x14ac:dyDescent="0.2">
      <c r="A77" s="62"/>
      <c r="B77" s="62"/>
      <c r="C77" s="75"/>
      <c r="D77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7"/>
      <c r="X77" s="5"/>
      <c r="Y77" s="96"/>
      <c r="Z77" s="96"/>
      <c r="AA77" s="96"/>
      <c r="AB77" s="96"/>
      <c r="AC77" s="96"/>
      <c r="AD77" s="96"/>
      <c r="AE77" s="96"/>
      <c r="AH77" s="85"/>
      <c r="AI77" s="79"/>
      <c r="AL77" s="76"/>
      <c r="AN77" s="62"/>
      <c r="AO77" s="62"/>
      <c r="AP77" s="70"/>
      <c r="AY77" s="70"/>
      <c r="AZ77" s="62"/>
      <c r="BA77" s="62"/>
      <c r="BB77" s="62"/>
      <c r="BC77" s="62"/>
      <c r="BD77" s="62"/>
      <c r="BE77" s="62"/>
      <c r="BF77" s="62"/>
      <c r="BG77" s="62"/>
      <c r="BH77" s="62"/>
    </row>
    <row r="78" spans="1:60" s="68" customFormat="1" x14ac:dyDescent="0.2">
      <c r="A78" s="62"/>
      <c r="B78" s="62"/>
      <c r="C78" s="75"/>
      <c r="D78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7"/>
      <c r="X78" s="5"/>
      <c r="Y78" s="96"/>
      <c r="Z78" s="96"/>
      <c r="AA78" s="96"/>
      <c r="AB78" s="96"/>
      <c r="AC78" s="96"/>
      <c r="AD78" s="96"/>
      <c r="AE78" s="96"/>
      <c r="AH78" s="85"/>
      <c r="AI78" s="79"/>
      <c r="AL78" s="76"/>
      <c r="AN78" s="62"/>
      <c r="AO78" s="62"/>
      <c r="AP78" s="70"/>
      <c r="AY78" s="70"/>
      <c r="AZ78" s="62"/>
      <c r="BA78" s="62"/>
      <c r="BB78" s="62"/>
      <c r="BC78" s="62"/>
      <c r="BD78" s="62"/>
      <c r="BE78" s="62"/>
      <c r="BF78" s="62"/>
      <c r="BG78" s="62"/>
      <c r="BH78" s="62"/>
    </row>
    <row r="79" spans="1:60" s="68" customFormat="1" x14ac:dyDescent="0.2">
      <c r="A79" s="62"/>
      <c r="B79" s="62"/>
      <c r="C79" s="75"/>
      <c r="D79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7"/>
      <c r="X79" s="5"/>
      <c r="Y79" s="96"/>
      <c r="Z79" s="96"/>
      <c r="AA79" s="96"/>
      <c r="AB79" s="96"/>
      <c r="AC79" s="96"/>
      <c r="AD79" s="96"/>
      <c r="AE79" s="96"/>
      <c r="AH79" s="85"/>
      <c r="AI79" s="79"/>
      <c r="AL79" s="76"/>
      <c r="AN79" s="62"/>
      <c r="AO79" s="62"/>
      <c r="AP79" s="70"/>
      <c r="AY79" s="70"/>
      <c r="AZ79" s="62"/>
      <c r="BA79" s="62"/>
      <c r="BB79" s="62"/>
      <c r="BC79" s="62"/>
      <c r="BD79" s="62"/>
      <c r="BE79" s="62"/>
      <c r="BF79" s="62"/>
      <c r="BG79" s="62"/>
      <c r="BH79" s="62"/>
    </row>
    <row r="80" spans="1:60" s="68" customFormat="1" x14ac:dyDescent="0.2">
      <c r="A80" s="62"/>
      <c r="B80" s="62"/>
      <c r="C80" s="75"/>
      <c r="D80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7"/>
      <c r="X80" s="5"/>
      <c r="Y80" s="96"/>
      <c r="Z80" s="96"/>
      <c r="AA80" s="96"/>
      <c r="AB80" s="96"/>
      <c r="AC80" s="96"/>
      <c r="AD80" s="96"/>
      <c r="AE80" s="96"/>
      <c r="AH80" s="85"/>
      <c r="AI80" s="79"/>
      <c r="AL80" s="76"/>
      <c r="AN80" s="62"/>
      <c r="AO80" s="62"/>
      <c r="AP80" s="70"/>
      <c r="AY80" s="70"/>
      <c r="AZ80" s="62"/>
      <c r="BA80" s="62"/>
      <c r="BB80" s="62"/>
      <c r="BC80" s="62"/>
      <c r="BD80" s="62"/>
      <c r="BE80" s="62"/>
      <c r="BF80" s="62"/>
      <c r="BG80" s="62"/>
      <c r="BH80" s="62"/>
    </row>
    <row r="81" spans="1:60" s="68" customFormat="1" x14ac:dyDescent="0.2">
      <c r="A81" s="62"/>
      <c r="B81" s="62"/>
      <c r="C81" s="75"/>
      <c r="D81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7"/>
      <c r="X81" s="5"/>
      <c r="Y81" s="96"/>
      <c r="Z81" s="96"/>
      <c r="AA81" s="96"/>
      <c r="AB81" s="96"/>
      <c r="AC81" s="96"/>
      <c r="AD81" s="96"/>
      <c r="AE81" s="96"/>
      <c r="AH81" s="85"/>
      <c r="AI81" s="79"/>
      <c r="AL81" s="76"/>
      <c r="AN81" s="62"/>
      <c r="AO81" s="62"/>
      <c r="AP81" s="70"/>
      <c r="AY81" s="70"/>
      <c r="AZ81" s="62"/>
      <c r="BA81" s="62"/>
      <c r="BB81" s="62"/>
      <c r="BC81" s="62"/>
      <c r="BD81" s="62"/>
      <c r="BE81" s="62"/>
      <c r="BF81" s="62"/>
      <c r="BG81" s="62"/>
      <c r="BH81" s="62"/>
    </row>
    <row r="82" spans="1:60" s="68" customFormat="1" x14ac:dyDescent="0.2">
      <c r="A82" s="62"/>
      <c r="B82" s="62"/>
      <c r="C82" s="75"/>
      <c r="D8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7"/>
      <c r="X82" s="5"/>
      <c r="Y82" s="96"/>
      <c r="Z82" s="96"/>
      <c r="AA82" s="96"/>
      <c r="AB82" s="96"/>
      <c r="AC82" s="96"/>
      <c r="AD82" s="96"/>
      <c r="AE82" s="96"/>
      <c r="AH82" s="85"/>
      <c r="AI82" s="79"/>
      <c r="AL82" s="76"/>
      <c r="AN82" s="62"/>
      <c r="AO82" s="62"/>
      <c r="AP82" s="70"/>
      <c r="AY82" s="70"/>
      <c r="AZ82" s="62"/>
      <c r="BA82" s="62"/>
      <c r="BB82" s="62"/>
      <c r="BC82" s="62"/>
      <c r="BD82" s="62"/>
      <c r="BE82" s="62"/>
      <c r="BF82" s="62"/>
      <c r="BG82" s="62"/>
      <c r="BH82" s="62"/>
    </row>
    <row r="83" spans="1:60" s="68" customFormat="1" x14ac:dyDescent="0.2">
      <c r="A83" s="62"/>
      <c r="B83" s="62"/>
      <c r="C83" s="75"/>
      <c r="D83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7"/>
      <c r="X83" s="5"/>
      <c r="Y83" s="96"/>
      <c r="Z83" s="96"/>
      <c r="AA83" s="96"/>
      <c r="AB83" s="96"/>
      <c r="AC83" s="96"/>
      <c r="AD83" s="96"/>
      <c r="AE83" s="96"/>
      <c r="AH83" s="85"/>
      <c r="AI83" s="79"/>
      <c r="AL83" s="76"/>
      <c r="AN83" s="62"/>
      <c r="AO83" s="62"/>
      <c r="AP83" s="70"/>
      <c r="AY83" s="70"/>
      <c r="AZ83" s="62"/>
      <c r="BA83" s="62"/>
      <c r="BB83" s="62"/>
      <c r="BC83" s="62"/>
      <c r="BD83" s="62"/>
      <c r="BE83" s="62"/>
      <c r="BF83" s="62"/>
      <c r="BG83" s="62"/>
      <c r="BH83" s="62"/>
    </row>
    <row r="84" spans="1:60" s="68" customFormat="1" x14ac:dyDescent="0.2">
      <c r="A84" s="62"/>
      <c r="B84" s="62"/>
      <c r="C84" s="75"/>
      <c r="D84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7"/>
      <c r="X84" s="5"/>
      <c r="Y84" s="96"/>
      <c r="Z84" s="96"/>
      <c r="AA84" s="96"/>
      <c r="AB84" s="96"/>
      <c r="AC84" s="96"/>
      <c r="AD84" s="96"/>
      <c r="AE84" s="96"/>
      <c r="AH84" s="85"/>
      <c r="AI84" s="79"/>
      <c r="AL84" s="76"/>
      <c r="AN84" s="62"/>
      <c r="AO84" s="62"/>
      <c r="AP84" s="70"/>
      <c r="AY84" s="70"/>
      <c r="AZ84" s="62"/>
      <c r="BA84" s="62"/>
      <c r="BB84" s="62"/>
      <c r="BC84" s="62"/>
      <c r="BD84" s="62"/>
      <c r="BE84" s="62"/>
      <c r="BF84" s="62"/>
      <c r="BG84" s="62"/>
      <c r="BH84" s="62"/>
    </row>
    <row r="85" spans="1:60" s="68" customFormat="1" x14ac:dyDescent="0.2">
      <c r="A85" s="62"/>
      <c r="B85" s="62"/>
      <c r="C85" s="75"/>
      <c r="D85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7"/>
      <c r="X85" s="5"/>
      <c r="Y85" s="96"/>
      <c r="Z85" s="96"/>
      <c r="AA85" s="96"/>
      <c r="AB85" s="96"/>
      <c r="AC85" s="96"/>
      <c r="AD85" s="96"/>
      <c r="AE85" s="96"/>
      <c r="AH85" s="85"/>
      <c r="AI85" s="79"/>
      <c r="AL85" s="76"/>
      <c r="AN85" s="62"/>
      <c r="AO85" s="62"/>
      <c r="AP85" s="70"/>
      <c r="AY85" s="70"/>
      <c r="AZ85" s="62"/>
      <c r="BA85" s="62"/>
      <c r="BB85" s="62"/>
      <c r="BC85" s="62"/>
      <c r="BD85" s="62"/>
      <c r="BE85" s="62"/>
      <c r="BF85" s="62"/>
      <c r="BG85" s="62"/>
      <c r="BH85" s="62"/>
    </row>
    <row r="86" spans="1:60" s="68" customFormat="1" x14ac:dyDescent="0.2">
      <c r="A86" s="62"/>
      <c r="B86" s="62"/>
      <c r="C86" s="75"/>
      <c r="D86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7"/>
      <c r="X86" s="5"/>
      <c r="Y86" s="96"/>
      <c r="Z86" s="96"/>
      <c r="AA86" s="96"/>
      <c r="AB86" s="96"/>
      <c r="AC86" s="96"/>
      <c r="AD86" s="96"/>
      <c r="AE86" s="96"/>
      <c r="AH86" s="85"/>
      <c r="AI86" s="79"/>
      <c r="AL86" s="76"/>
      <c r="AN86" s="62"/>
      <c r="AO86" s="62"/>
      <c r="AP86" s="70"/>
      <c r="AY86" s="70"/>
      <c r="AZ86" s="62"/>
      <c r="BA86" s="62"/>
      <c r="BB86" s="62"/>
      <c r="BC86" s="62"/>
      <c r="BD86" s="62"/>
      <c r="BE86" s="62"/>
      <c r="BF86" s="62"/>
      <c r="BG86" s="62"/>
      <c r="BH86" s="62"/>
    </row>
    <row r="87" spans="1:60" s="68" customFormat="1" x14ac:dyDescent="0.2">
      <c r="A87" s="62"/>
      <c r="B87" s="62"/>
      <c r="C87" s="75"/>
      <c r="D87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7"/>
      <c r="X87" s="5"/>
      <c r="Y87" s="96"/>
      <c r="Z87" s="96"/>
      <c r="AA87" s="96"/>
      <c r="AB87" s="96"/>
      <c r="AC87" s="96"/>
      <c r="AD87" s="96"/>
      <c r="AE87" s="96"/>
      <c r="AH87" s="85"/>
      <c r="AI87" s="79"/>
      <c r="AL87" s="76"/>
      <c r="AN87" s="62"/>
      <c r="AO87" s="62"/>
      <c r="AP87" s="70"/>
      <c r="AY87" s="70"/>
      <c r="AZ87" s="62"/>
      <c r="BA87" s="62"/>
      <c r="BB87" s="62"/>
      <c r="BC87" s="62"/>
      <c r="BD87" s="62"/>
      <c r="BE87" s="62"/>
      <c r="BF87" s="62"/>
      <c r="BG87" s="62"/>
      <c r="BH87" s="62"/>
    </row>
    <row r="88" spans="1:60" s="68" customFormat="1" x14ac:dyDescent="0.2">
      <c r="A88" s="62"/>
      <c r="B88" s="62"/>
      <c r="C88" s="75"/>
      <c r="D88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7"/>
      <c r="X88" s="5"/>
      <c r="Y88" s="96"/>
      <c r="Z88" s="96"/>
      <c r="AA88" s="96"/>
      <c r="AB88" s="96"/>
      <c r="AC88" s="96"/>
      <c r="AD88" s="96"/>
      <c r="AE88" s="96"/>
      <c r="AH88" s="85"/>
      <c r="AI88" s="79"/>
      <c r="AL88" s="76"/>
      <c r="AN88" s="62"/>
      <c r="AO88" s="62"/>
      <c r="AP88" s="70"/>
      <c r="AY88" s="70"/>
      <c r="AZ88" s="62"/>
      <c r="BA88" s="62"/>
      <c r="BB88" s="62"/>
      <c r="BC88" s="62"/>
      <c r="BD88" s="62"/>
      <c r="BE88" s="62"/>
      <c r="BF88" s="62"/>
      <c r="BG88" s="62"/>
      <c r="BH88" s="62"/>
    </row>
    <row r="89" spans="1:60" s="68" customFormat="1" x14ac:dyDescent="0.2">
      <c r="A89" s="62"/>
      <c r="B89" s="62"/>
      <c r="C89" s="75"/>
      <c r="D89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7"/>
      <c r="X89" s="5"/>
      <c r="Y89" s="96"/>
      <c r="Z89" s="96"/>
      <c r="AA89" s="96"/>
      <c r="AB89" s="96"/>
      <c r="AC89" s="96"/>
      <c r="AD89" s="96"/>
      <c r="AE89" s="96"/>
      <c r="AH89" s="85"/>
      <c r="AI89" s="79"/>
      <c r="AL89" s="76"/>
      <c r="AN89" s="62"/>
      <c r="AO89" s="62"/>
      <c r="AP89" s="70"/>
      <c r="AY89" s="70"/>
      <c r="AZ89" s="62"/>
      <c r="BA89" s="62"/>
      <c r="BB89" s="62"/>
      <c r="BC89" s="62"/>
      <c r="BD89" s="62"/>
      <c r="BE89" s="62"/>
      <c r="BF89" s="62"/>
      <c r="BG89" s="62"/>
      <c r="BH89" s="62"/>
    </row>
    <row r="90" spans="1:60" s="68" customFormat="1" x14ac:dyDescent="0.2">
      <c r="A90" s="62"/>
      <c r="B90" s="62"/>
      <c r="C90" s="75"/>
      <c r="D90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7"/>
      <c r="X90" s="5"/>
      <c r="Y90" s="96"/>
      <c r="Z90" s="96"/>
      <c r="AA90" s="96"/>
      <c r="AB90" s="96"/>
      <c r="AC90" s="96"/>
      <c r="AD90" s="96"/>
      <c r="AE90" s="96"/>
      <c r="AH90" s="85"/>
      <c r="AI90" s="79"/>
      <c r="AL90" s="76"/>
      <c r="AN90" s="62"/>
      <c r="AO90" s="62"/>
      <c r="AP90" s="70"/>
      <c r="AY90" s="70"/>
      <c r="AZ90" s="62"/>
      <c r="BA90" s="62"/>
      <c r="BB90" s="62"/>
      <c r="BC90" s="62"/>
      <c r="BD90" s="62"/>
      <c r="BE90" s="62"/>
      <c r="BF90" s="62"/>
      <c r="BG90" s="62"/>
      <c r="BH90" s="62"/>
    </row>
    <row r="91" spans="1:60" s="68" customFormat="1" x14ac:dyDescent="0.2">
      <c r="A91" s="62"/>
      <c r="B91" s="62"/>
      <c r="C91" s="75"/>
      <c r="D91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7"/>
      <c r="X91" s="5"/>
      <c r="Y91" s="96"/>
      <c r="Z91" s="96"/>
      <c r="AA91" s="96"/>
      <c r="AB91" s="96"/>
      <c r="AC91" s="96"/>
      <c r="AD91" s="96"/>
      <c r="AE91" s="96"/>
      <c r="AH91" s="85"/>
      <c r="AI91" s="79"/>
      <c r="AL91" s="76"/>
      <c r="AN91" s="62"/>
      <c r="AO91" s="62"/>
      <c r="AP91" s="70"/>
      <c r="AY91" s="70"/>
      <c r="AZ91" s="62"/>
      <c r="BA91" s="62"/>
      <c r="BB91" s="62"/>
      <c r="BC91" s="62"/>
      <c r="BD91" s="62"/>
      <c r="BE91" s="62"/>
      <c r="BF91" s="62"/>
      <c r="BG91" s="62"/>
      <c r="BH91" s="62"/>
    </row>
    <row r="92" spans="1:60" s="68" customFormat="1" x14ac:dyDescent="0.2">
      <c r="A92" s="62"/>
      <c r="B92" s="62"/>
      <c r="C92" s="75"/>
      <c r="D9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7"/>
      <c r="X92" s="5"/>
      <c r="Y92" s="96"/>
      <c r="Z92" s="96"/>
      <c r="AA92" s="96"/>
      <c r="AB92" s="96"/>
      <c r="AC92" s="96"/>
      <c r="AD92" s="96"/>
      <c r="AE92" s="96"/>
      <c r="AH92" s="85"/>
      <c r="AI92" s="79"/>
      <c r="AL92" s="76"/>
      <c r="AN92" s="62"/>
      <c r="AO92" s="62"/>
      <c r="AP92" s="70"/>
      <c r="AY92" s="70"/>
      <c r="AZ92" s="62"/>
      <c r="BA92" s="62"/>
      <c r="BB92" s="62"/>
      <c r="BC92" s="62"/>
      <c r="BD92" s="62"/>
      <c r="BE92" s="62"/>
      <c r="BF92" s="62"/>
      <c r="BG92" s="62"/>
      <c r="BH92" s="62"/>
    </row>
    <row r="93" spans="1:60" s="68" customFormat="1" x14ac:dyDescent="0.2">
      <c r="A93" s="62"/>
      <c r="B93" s="62"/>
      <c r="C93" s="75"/>
      <c r="D93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7"/>
      <c r="X93" s="5"/>
      <c r="Y93" s="96"/>
      <c r="Z93" s="96"/>
      <c r="AA93" s="96"/>
      <c r="AB93" s="96"/>
      <c r="AC93" s="96"/>
      <c r="AD93" s="96"/>
      <c r="AE93" s="96"/>
      <c r="AH93" s="85"/>
      <c r="AI93" s="79"/>
      <c r="AL93" s="76"/>
      <c r="AN93" s="62"/>
      <c r="AO93" s="62"/>
      <c r="AP93" s="70"/>
      <c r="AY93" s="70"/>
      <c r="AZ93" s="62"/>
      <c r="BA93" s="62"/>
      <c r="BB93" s="62"/>
      <c r="BC93" s="62"/>
      <c r="BD93" s="62"/>
      <c r="BE93" s="62"/>
      <c r="BF93" s="62"/>
      <c r="BG93" s="62"/>
      <c r="BH93" s="62"/>
    </row>
    <row r="94" spans="1:60" s="68" customFormat="1" x14ac:dyDescent="0.2">
      <c r="A94" s="62"/>
      <c r="B94" s="62"/>
      <c r="C94" s="75"/>
      <c r="D94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7"/>
      <c r="X94" s="5"/>
      <c r="Y94" s="96"/>
      <c r="Z94" s="96"/>
      <c r="AA94" s="96"/>
      <c r="AB94" s="96"/>
      <c r="AC94" s="96"/>
      <c r="AD94" s="96"/>
      <c r="AE94" s="96"/>
      <c r="AH94" s="85"/>
      <c r="AI94" s="79"/>
      <c r="AL94" s="76"/>
      <c r="AN94" s="62"/>
      <c r="AO94" s="62"/>
      <c r="AP94" s="70"/>
      <c r="AY94" s="70"/>
      <c r="AZ94" s="62"/>
      <c r="BA94" s="62"/>
      <c r="BB94" s="62"/>
      <c r="BC94" s="62"/>
      <c r="BD94" s="62"/>
      <c r="BE94" s="62"/>
      <c r="BF94" s="62"/>
      <c r="BG94" s="62"/>
      <c r="BH94" s="62"/>
    </row>
    <row r="95" spans="1:60" s="68" customFormat="1" x14ac:dyDescent="0.2">
      <c r="A95" s="62"/>
      <c r="B95" s="62"/>
      <c r="C95" s="75"/>
      <c r="D95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7"/>
      <c r="X95" s="5"/>
      <c r="Y95" s="96"/>
      <c r="Z95" s="96"/>
      <c r="AA95" s="96"/>
      <c r="AB95" s="96"/>
      <c r="AC95" s="96"/>
      <c r="AD95" s="96"/>
      <c r="AE95" s="96"/>
      <c r="AH95" s="85"/>
      <c r="AI95" s="79"/>
      <c r="AL95" s="76"/>
      <c r="AN95" s="62"/>
      <c r="AO95" s="62"/>
      <c r="AP95" s="70"/>
      <c r="AY95" s="70"/>
      <c r="AZ95" s="62"/>
      <c r="BA95" s="62"/>
      <c r="BB95" s="62"/>
      <c r="BC95" s="62"/>
      <c r="BD95" s="62"/>
      <c r="BE95" s="62"/>
      <c r="BF95" s="62"/>
      <c r="BG95" s="62"/>
      <c r="BH95" s="62"/>
    </row>
    <row r="96" spans="1:60" s="68" customFormat="1" x14ac:dyDescent="0.2">
      <c r="A96" s="62"/>
      <c r="B96" s="62"/>
      <c r="C96" s="75"/>
      <c r="D96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7"/>
      <c r="X96" s="5"/>
      <c r="Y96" s="96"/>
      <c r="Z96" s="96"/>
      <c r="AA96" s="96"/>
      <c r="AB96" s="96"/>
      <c r="AC96" s="96"/>
      <c r="AD96" s="96"/>
      <c r="AE96" s="96"/>
      <c r="AH96" s="85"/>
      <c r="AI96" s="79"/>
      <c r="AL96" s="76"/>
      <c r="AN96" s="62"/>
      <c r="AO96" s="62"/>
      <c r="AP96" s="70"/>
      <c r="AY96" s="70"/>
      <c r="AZ96" s="62"/>
      <c r="BA96" s="62"/>
      <c r="BB96" s="62"/>
      <c r="BC96" s="62"/>
      <c r="BD96" s="62"/>
      <c r="BE96" s="62"/>
      <c r="BF96" s="62"/>
      <c r="BG96" s="62"/>
      <c r="BH96" s="62"/>
    </row>
    <row r="97" spans="1:60" s="68" customFormat="1" x14ac:dyDescent="0.2">
      <c r="A97" s="62"/>
      <c r="B97" s="62"/>
      <c r="C97" s="75"/>
      <c r="D97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7"/>
      <c r="X97" s="5"/>
      <c r="Y97" s="96"/>
      <c r="Z97" s="96"/>
      <c r="AA97" s="96"/>
      <c r="AB97" s="96"/>
      <c r="AC97" s="96"/>
      <c r="AD97" s="96"/>
      <c r="AE97" s="96"/>
      <c r="AH97" s="85"/>
      <c r="AI97" s="79"/>
      <c r="AL97" s="76"/>
      <c r="AN97" s="62"/>
      <c r="AO97" s="62"/>
      <c r="AP97" s="70"/>
      <c r="AY97" s="70"/>
      <c r="AZ97" s="62"/>
      <c r="BA97" s="62"/>
      <c r="BB97" s="62"/>
      <c r="BC97" s="62"/>
      <c r="BD97" s="62"/>
      <c r="BE97" s="62"/>
      <c r="BF97" s="62"/>
      <c r="BG97" s="62"/>
      <c r="BH97" s="62"/>
    </row>
    <row r="98" spans="1:60" s="68" customFormat="1" x14ac:dyDescent="0.2">
      <c r="A98" s="62"/>
      <c r="B98" s="62"/>
      <c r="C98" s="75"/>
      <c r="D98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7"/>
      <c r="X98" s="5"/>
      <c r="Y98" s="96"/>
      <c r="Z98" s="96"/>
      <c r="AA98" s="96"/>
      <c r="AB98" s="96"/>
      <c r="AC98" s="96"/>
      <c r="AD98" s="96"/>
      <c r="AE98" s="96"/>
      <c r="AH98" s="85"/>
      <c r="AI98" s="79"/>
      <c r="AL98" s="76"/>
      <c r="AN98" s="62"/>
      <c r="AO98" s="62"/>
      <c r="AP98" s="70"/>
      <c r="AY98" s="70"/>
      <c r="AZ98" s="62"/>
      <c r="BA98" s="62"/>
      <c r="BB98" s="62"/>
      <c r="BC98" s="62"/>
      <c r="BD98" s="62"/>
      <c r="BE98" s="62"/>
      <c r="BF98" s="62"/>
      <c r="BG98" s="62"/>
      <c r="BH98" s="62"/>
    </row>
    <row r="99" spans="1:60" s="68" customFormat="1" x14ac:dyDescent="0.2">
      <c r="A99" s="62"/>
      <c r="B99" s="62"/>
      <c r="C99" s="75"/>
      <c r="D99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7"/>
      <c r="X99" s="5"/>
      <c r="Y99" s="96"/>
      <c r="Z99" s="96"/>
      <c r="AA99" s="96"/>
      <c r="AB99" s="96"/>
      <c r="AC99" s="96"/>
      <c r="AD99" s="96"/>
      <c r="AE99" s="96"/>
      <c r="AH99" s="85"/>
      <c r="AI99" s="79"/>
      <c r="AL99" s="76"/>
      <c r="AN99" s="62"/>
      <c r="AO99" s="62"/>
      <c r="AP99" s="70"/>
      <c r="AY99" s="70"/>
      <c r="AZ99" s="62"/>
      <c r="BA99" s="62"/>
      <c r="BB99" s="62"/>
      <c r="BC99" s="62"/>
      <c r="BD99" s="62"/>
      <c r="BE99" s="62"/>
      <c r="BF99" s="62"/>
      <c r="BG99" s="62"/>
      <c r="BH99" s="62"/>
    </row>
    <row r="100" spans="1:60" s="68" customFormat="1" x14ac:dyDescent="0.2">
      <c r="A100" s="62"/>
      <c r="B100" s="62"/>
      <c r="C100" s="75"/>
      <c r="D100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7"/>
      <c r="X100" s="5"/>
      <c r="Y100" s="96"/>
      <c r="Z100" s="96"/>
      <c r="AA100" s="96"/>
      <c r="AB100" s="96"/>
      <c r="AC100" s="96"/>
      <c r="AD100" s="96"/>
      <c r="AE100" s="96"/>
      <c r="AH100" s="85"/>
      <c r="AI100" s="79"/>
      <c r="AL100" s="76"/>
      <c r="AN100" s="62"/>
      <c r="AO100" s="62"/>
      <c r="AP100" s="70"/>
      <c r="AY100" s="70"/>
      <c r="AZ100" s="62"/>
      <c r="BA100" s="62"/>
      <c r="BB100" s="62"/>
      <c r="BC100" s="62"/>
      <c r="BD100" s="62"/>
      <c r="BE100" s="62"/>
      <c r="BF100" s="62"/>
      <c r="BG100" s="62"/>
      <c r="BH100" s="62"/>
    </row>
    <row r="101" spans="1:60" s="68" customFormat="1" x14ac:dyDescent="0.2">
      <c r="A101" s="62"/>
      <c r="B101" s="62"/>
      <c r="C101" s="75"/>
      <c r="D101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7"/>
      <c r="X101" s="5"/>
      <c r="Y101" s="96"/>
      <c r="Z101" s="96"/>
      <c r="AA101" s="96"/>
      <c r="AB101" s="96"/>
      <c r="AC101" s="96"/>
      <c r="AD101" s="96"/>
      <c r="AE101" s="96"/>
      <c r="AH101" s="85"/>
      <c r="AI101" s="79"/>
      <c r="AL101" s="76"/>
      <c r="AN101" s="62"/>
      <c r="AO101" s="62"/>
      <c r="AP101" s="70"/>
      <c r="AY101" s="70"/>
      <c r="AZ101" s="62"/>
      <c r="BA101" s="62"/>
      <c r="BB101" s="62"/>
      <c r="BC101" s="62"/>
      <c r="BD101" s="62"/>
      <c r="BE101" s="62"/>
      <c r="BF101" s="62"/>
      <c r="BG101" s="62"/>
      <c r="BH101" s="62"/>
    </row>
    <row r="102" spans="1:60" s="68" customFormat="1" x14ac:dyDescent="0.2">
      <c r="A102" s="62"/>
      <c r="B102" s="62"/>
      <c r="C102" s="75"/>
      <c r="D10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7"/>
      <c r="X102" s="5"/>
      <c r="Y102" s="96"/>
      <c r="Z102" s="96"/>
      <c r="AA102" s="96"/>
      <c r="AB102" s="96"/>
      <c r="AC102" s="96"/>
      <c r="AD102" s="96"/>
      <c r="AE102" s="96"/>
      <c r="AH102" s="85"/>
      <c r="AI102" s="79"/>
      <c r="AL102" s="76"/>
      <c r="AN102" s="62"/>
      <c r="AO102" s="62"/>
      <c r="AP102" s="70"/>
      <c r="AY102" s="70"/>
      <c r="AZ102" s="62"/>
      <c r="BA102" s="62"/>
      <c r="BB102" s="62"/>
      <c r="BC102" s="62"/>
      <c r="BD102" s="62"/>
      <c r="BE102" s="62"/>
      <c r="BF102" s="62"/>
      <c r="BG102" s="62"/>
      <c r="BH102" s="62"/>
    </row>
    <row r="103" spans="1:60" s="68" customFormat="1" x14ac:dyDescent="0.2">
      <c r="A103" s="62"/>
      <c r="B103" s="62"/>
      <c r="C103" s="75"/>
      <c r="D103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7"/>
      <c r="X103" s="5"/>
      <c r="Y103" s="96"/>
      <c r="Z103" s="96"/>
      <c r="AA103" s="96"/>
      <c r="AB103" s="96"/>
      <c r="AC103" s="96"/>
      <c r="AD103" s="96"/>
      <c r="AE103" s="96"/>
      <c r="AH103" s="85"/>
      <c r="AI103" s="79"/>
      <c r="AL103" s="76"/>
      <c r="AN103" s="62"/>
      <c r="AO103" s="62"/>
      <c r="AP103" s="70"/>
      <c r="AY103" s="70"/>
      <c r="AZ103" s="62"/>
      <c r="BA103" s="62"/>
      <c r="BB103" s="62"/>
      <c r="BC103" s="62"/>
      <c r="BD103" s="62"/>
      <c r="BE103" s="62"/>
      <c r="BF103" s="62"/>
      <c r="BG103" s="62"/>
      <c r="BH103" s="62"/>
    </row>
    <row r="104" spans="1:60" s="68" customFormat="1" x14ac:dyDescent="0.2">
      <c r="A104" s="62"/>
      <c r="B104" s="62"/>
      <c r="C104" s="75"/>
      <c r="D104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7"/>
      <c r="X104" s="5"/>
      <c r="Y104" s="96"/>
      <c r="Z104" s="96"/>
      <c r="AA104" s="96"/>
      <c r="AB104" s="96"/>
      <c r="AC104" s="96"/>
      <c r="AD104" s="96"/>
      <c r="AE104" s="96"/>
      <c r="AH104" s="85"/>
      <c r="AI104" s="79"/>
      <c r="AL104" s="76"/>
      <c r="AN104" s="62"/>
      <c r="AO104" s="62"/>
      <c r="AP104" s="70"/>
      <c r="AY104" s="70"/>
      <c r="AZ104" s="62"/>
      <c r="BA104" s="62"/>
      <c r="BB104" s="62"/>
      <c r="BC104" s="62"/>
      <c r="BD104" s="62"/>
      <c r="BE104" s="62"/>
      <c r="BF104" s="62"/>
      <c r="BG104" s="62"/>
      <c r="BH104" s="62"/>
    </row>
    <row r="105" spans="1:60" s="68" customFormat="1" x14ac:dyDescent="0.2">
      <c r="A105" s="62"/>
      <c r="B105" s="62"/>
      <c r="C105" s="75"/>
      <c r="D105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7"/>
      <c r="X105" s="5"/>
      <c r="Y105" s="96"/>
      <c r="Z105" s="96"/>
      <c r="AA105" s="96"/>
      <c r="AB105" s="96"/>
      <c r="AC105" s="96"/>
      <c r="AD105" s="96"/>
      <c r="AE105" s="96"/>
      <c r="AH105" s="85"/>
      <c r="AI105" s="79"/>
      <c r="AL105" s="76"/>
      <c r="AN105" s="62"/>
      <c r="AO105" s="62"/>
      <c r="AP105" s="70"/>
      <c r="AY105" s="70"/>
      <c r="AZ105" s="62"/>
      <c r="BA105" s="62"/>
      <c r="BB105" s="62"/>
      <c r="BC105" s="62"/>
      <c r="BD105" s="62"/>
      <c r="BE105" s="62"/>
      <c r="BF105" s="62"/>
      <c r="BG105" s="62"/>
      <c r="BH105" s="62"/>
    </row>
    <row r="106" spans="1:60" s="68" customFormat="1" x14ac:dyDescent="0.2">
      <c r="A106" s="62"/>
      <c r="B106" s="62"/>
      <c r="C106" s="75"/>
      <c r="D106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7"/>
      <c r="X106" s="5"/>
      <c r="Y106" s="96"/>
      <c r="Z106" s="96"/>
      <c r="AA106" s="96"/>
      <c r="AB106" s="96"/>
      <c r="AC106" s="96"/>
      <c r="AD106" s="96"/>
      <c r="AE106" s="96"/>
      <c r="AH106" s="85"/>
      <c r="AI106" s="79"/>
      <c r="AL106" s="76"/>
      <c r="AN106" s="62"/>
      <c r="AO106" s="62"/>
      <c r="AP106" s="70"/>
      <c r="AY106" s="70"/>
      <c r="AZ106" s="62"/>
      <c r="BA106" s="62"/>
      <c r="BB106" s="62"/>
      <c r="BC106" s="62"/>
      <c r="BD106" s="62"/>
      <c r="BE106" s="62"/>
      <c r="BF106" s="62"/>
      <c r="BG106" s="62"/>
      <c r="BH106" s="62"/>
    </row>
    <row r="107" spans="1:60" s="68" customFormat="1" x14ac:dyDescent="0.2">
      <c r="A107" s="62"/>
      <c r="B107" s="62"/>
      <c r="C107" s="75"/>
      <c r="D107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7"/>
      <c r="X107" s="5"/>
      <c r="Y107" s="96"/>
      <c r="Z107" s="96"/>
      <c r="AA107" s="96"/>
      <c r="AB107" s="96"/>
      <c r="AC107" s="96"/>
      <c r="AD107" s="96"/>
      <c r="AE107" s="96"/>
      <c r="AH107" s="85"/>
      <c r="AI107" s="79"/>
      <c r="AL107" s="76"/>
      <c r="AN107" s="62"/>
      <c r="AO107" s="62"/>
      <c r="AP107" s="70"/>
      <c r="AY107" s="70"/>
      <c r="AZ107" s="62"/>
      <c r="BA107" s="62"/>
      <c r="BB107" s="62"/>
      <c r="BC107" s="62"/>
      <c r="BD107" s="62"/>
      <c r="BE107" s="62"/>
      <c r="BF107" s="62"/>
      <c r="BG107" s="62"/>
      <c r="BH107" s="62"/>
    </row>
    <row r="108" spans="1:60" s="68" customFormat="1" x14ac:dyDescent="0.2">
      <c r="A108" s="62"/>
      <c r="B108" s="62"/>
      <c r="C108" s="75"/>
      <c r="D108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7"/>
      <c r="X108" s="5"/>
      <c r="Y108" s="96"/>
      <c r="Z108" s="96"/>
      <c r="AA108" s="96"/>
      <c r="AB108" s="96"/>
      <c r="AC108" s="96"/>
      <c r="AD108" s="96"/>
      <c r="AE108" s="96"/>
      <c r="AH108" s="85"/>
      <c r="AI108" s="79"/>
      <c r="AL108" s="76"/>
      <c r="AN108" s="62"/>
      <c r="AO108" s="62"/>
      <c r="AP108" s="70"/>
      <c r="AY108" s="70"/>
      <c r="AZ108" s="62"/>
      <c r="BA108" s="62"/>
      <c r="BB108" s="62"/>
      <c r="BC108" s="62"/>
      <c r="BD108" s="62"/>
      <c r="BE108" s="62"/>
      <c r="BF108" s="62"/>
      <c r="BG108" s="62"/>
      <c r="BH108" s="62"/>
    </row>
    <row r="109" spans="1:60" s="68" customFormat="1" x14ac:dyDescent="0.2">
      <c r="A109" s="62"/>
      <c r="B109" s="62"/>
      <c r="C109" s="75"/>
      <c r="D109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7"/>
      <c r="X109" s="5"/>
      <c r="Y109" s="96"/>
      <c r="Z109" s="96"/>
      <c r="AA109" s="96"/>
      <c r="AB109" s="96"/>
      <c r="AC109" s="96"/>
      <c r="AD109" s="96"/>
      <c r="AE109" s="96"/>
      <c r="AH109" s="85"/>
      <c r="AI109" s="79"/>
      <c r="AL109" s="76"/>
      <c r="AN109" s="62"/>
      <c r="AO109" s="62"/>
      <c r="AP109" s="70"/>
      <c r="AY109" s="70"/>
      <c r="AZ109" s="62"/>
      <c r="BA109" s="62"/>
      <c r="BB109" s="62"/>
      <c r="BC109" s="62"/>
      <c r="BD109" s="62"/>
      <c r="BE109" s="62"/>
      <c r="BF109" s="62"/>
      <c r="BG109" s="62"/>
      <c r="BH109" s="62"/>
    </row>
    <row r="110" spans="1:60" s="68" customFormat="1" x14ac:dyDescent="0.2">
      <c r="A110" s="62"/>
      <c r="B110" s="62"/>
      <c r="C110" s="75"/>
      <c r="D110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7"/>
      <c r="X110" s="5"/>
      <c r="Y110" s="96"/>
      <c r="Z110" s="96"/>
      <c r="AA110" s="96"/>
      <c r="AB110" s="96"/>
      <c r="AC110" s="96"/>
      <c r="AD110" s="96"/>
      <c r="AE110" s="96"/>
      <c r="AH110" s="85"/>
      <c r="AI110" s="79"/>
      <c r="AL110" s="76"/>
      <c r="AN110" s="62"/>
      <c r="AO110" s="62"/>
      <c r="AP110" s="70"/>
      <c r="AY110" s="70"/>
      <c r="AZ110" s="62"/>
      <c r="BA110" s="62"/>
      <c r="BB110" s="62"/>
      <c r="BC110" s="62"/>
      <c r="BD110" s="62"/>
      <c r="BE110" s="62"/>
      <c r="BF110" s="62"/>
      <c r="BG110" s="62"/>
      <c r="BH110" s="62"/>
    </row>
    <row r="111" spans="1:60" s="68" customFormat="1" x14ac:dyDescent="0.2">
      <c r="A111" s="62"/>
      <c r="B111" s="62"/>
      <c r="C111" s="75"/>
      <c r="D111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7"/>
      <c r="X111" s="5"/>
      <c r="Y111" s="96"/>
      <c r="Z111" s="96"/>
      <c r="AA111" s="96"/>
      <c r="AB111" s="96"/>
      <c r="AC111" s="96"/>
      <c r="AD111" s="96"/>
      <c r="AE111" s="96"/>
      <c r="AH111" s="85"/>
      <c r="AI111" s="79"/>
      <c r="AL111" s="76"/>
      <c r="AN111" s="62"/>
      <c r="AO111" s="62"/>
      <c r="AP111" s="70"/>
      <c r="AY111" s="70"/>
      <c r="AZ111" s="62"/>
      <c r="BA111" s="62"/>
      <c r="BB111" s="62"/>
      <c r="BC111" s="62"/>
      <c r="BD111" s="62"/>
      <c r="BE111" s="62"/>
      <c r="BF111" s="62"/>
      <c r="BG111" s="62"/>
      <c r="BH111" s="62"/>
    </row>
    <row r="112" spans="1:60" s="68" customFormat="1" x14ac:dyDescent="0.2">
      <c r="A112" s="62"/>
      <c r="B112" s="62"/>
      <c r="C112" s="75"/>
      <c r="D11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7"/>
      <c r="X112" s="5"/>
      <c r="Y112" s="96"/>
      <c r="Z112" s="96"/>
      <c r="AA112" s="96"/>
      <c r="AB112" s="96"/>
      <c r="AC112" s="96"/>
      <c r="AD112" s="96"/>
      <c r="AE112" s="96"/>
      <c r="AH112" s="85"/>
      <c r="AI112" s="79"/>
      <c r="AL112" s="76"/>
      <c r="AN112" s="62"/>
      <c r="AO112" s="62"/>
      <c r="AP112" s="70"/>
      <c r="AY112" s="70"/>
      <c r="AZ112" s="62"/>
      <c r="BA112" s="62"/>
      <c r="BB112" s="62"/>
      <c r="BC112" s="62"/>
      <c r="BD112" s="62"/>
      <c r="BE112" s="62"/>
      <c r="BF112" s="62"/>
      <c r="BG112" s="62"/>
      <c r="BH112" s="62"/>
    </row>
    <row r="113" spans="1:60" s="68" customFormat="1" x14ac:dyDescent="0.2">
      <c r="A113" s="62"/>
      <c r="B113" s="62"/>
      <c r="C113" s="75"/>
      <c r="D113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7"/>
      <c r="X113" s="5"/>
      <c r="Y113" s="96"/>
      <c r="Z113" s="96"/>
      <c r="AA113" s="96"/>
      <c r="AB113" s="96"/>
      <c r="AC113" s="96"/>
      <c r="AD113" s="96"/>
      <c r="AE113" s="96"/>
      <c r="AH113" s="85"/>
      <c r="AI113" s="79"/>
      <c r="AL113" s="76"/>
      <c r="AN113" s="62"/>
      <c r="AO113" s="62"/>
      <c r="AP113" s="70"/>
      <c r="AY113" s="70"/>
      <c r="AZ113" s="62"/>
      <c r="BA113" s="62"/>
      <c r="BB113" s="62"/>
      <c r="BC113" s="62"/>
      <c r="BD113" s="62"/>
      <c r="BE113" s="62"/>
      <c r="BF113" s="62"/>
      <c r="BG113" s="62"/>
      <c r="BH113" s="62"/>
    </row>
    <row r="114" spans="1:60" s="68" customFormat="1" x14ac:dyDescent="0.2">
      <c r="A114" s="62"/>
      <c r="B114" s="62"/>
      <c r="C114" s="75"/>
      <c r="D114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7"/>
      <c r="X114" s="5"/>
      <c r="Y114" s="96"/>
      <c r="Z114" s="96"/>
      <c r="AA114" s="96"/>
      <c r="AB114" s="96"/>
      <c r="AC114" s="96"/>
      <c r="AD114" s="96"/>
      <c r="AE114" s="96"/>
      <c r="AH114" s="85"/>
      <c r="AI114" s="79"/>
      <c r="AL114" s="76"/>
      <c r="AN114" s="62"/>
      <c r="AO114" s="62"/>
      <c r="AP114" s="70"/>
      <c r="AY114" s="70"/>
      <c r="AZ114" s="62"/>
      <c r="BA114" s="62"/>
      <c r="BB114" s="62"/>
      <c r="BC114" s="62"/>
      <c r="BD114" s="62"/>
      <c r="BE114" s="62"/>
      <c r="BF114" s="62"/>
      <c r="BG114" s="62"/>
      <c r="BH114" s="62"/>
    </row>
    <row r="115" spans="1:60" s="68" customFormat="1" x14ac:dyDescent="0.2">
      <c r="A115" s="62"/>
      <c r="B115" s="62"/>
      <c r="C115" s="75"/>
      <c r="D115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7"/>
      <c r="X115" s="5"/>
      <c r="Y115" s="96"/>
      <c r="Z115" s="96"/>
      <c r="AA115" s="96"/>
      <c r="AB115" s="96"/>
      <c r="AC115" s="96"/>
      <c r="AD115" s="96"/>
      <c r="AE115" s="96"/>
      <c r="AH115" s="85"/>
      <c r="AI115" s="79"/>
      <c r="AL115" s="76"/>
      <c r="AN115" s="62"/>
      <c r="AO115" s="62"/>
      <c r="AP115" s="70"/>
      <c r="AY115" s="70"/>
      <c r="AZ115" s="62"/>
      <c r="BA115" s="62"/>
      <c r="BB115" s="62"/>
      <c r="BC115" s="62"/>
      <c r="BD115" s="62"/>
      <c r="BE115" s="62"/>
      <c r="BF115" s="62"/>
      <c r="BG115" s="62"/>
      <c r="BH115" s="62"/>
    </row>
    <row r="116" spans="1:60" s="68" customFormat="1" x14ac:dyDescent="0.2">
      <c r="A116" s="62"/>
      <c r="B116" s="62"/>
      <c r="C116" s="75"/>
      <c r="D116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7"/>
      <c r="X116" s="5"/>
      <c r="Y116" s="96"/>
      <c r="Z116" s="96"/>
      <c r="AA116" s="96"/>
      <c r="AB116" s="96"/>
      <c r="AC116" s="96"/>
      <c r="AD116" s="96"/>
      <c r="AE116" s="96"/>
      <c r="AH116" s="85"/>
      <c r="AI116" s="79"/>
      <c r="AL116" s="76"/>
      <c r="AN116" s="62"/>
      <c r="AO116" s="62"/>
      <c r="AP116" s="70"/>
      <c r="AY116" s="70"/>
      <c r="AZ116" s="62"/>
      <c r="BA116" s="62"/>
      <c r="BB116" s="62"/>
      <c r="BC116" s="62"/>
      <c r="BD116" s="62"/>
      <c r="BE116" s="62"/>
      <c r="BF116" s="62"/>
      <c r="BG116" s="62"/>
      <c r="BH116" s="62"/>
    </row>
    <row r="117" spans="1:60" s="68" customFormat="1" x14ac:dyDescent="0.2">
      <c r="A117" s="62"/>
      <c r="B117" s="62"/>
      <c r="C117" s="75"/>
      <c r="D117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7"/>
      <c r="X117" s="5"/>
      <c r="Y117" s="96"/>
      <c r="Z117" s="96"/>
      <c r="AA117" s="96"/>
      <c r="AB117" s="96"/>
      <c r="AC117" s="96"/>
      <c r="AD117" s="96"/>
      <c r="AE117" s="96"/>
      <c r="AH117" s="85"/>
      <c r="AI117" s="79"/>
      <c r="AL117" s="76"/>
      <c r="AN117" s="62"/>
      <c r="AO117" s="62"/>
      <c r="AP117" s="70"/>
      <c r="AY117" s="70"/>
      <c r="AZ117" s="62"/>
      <c r="BA117" s="62"/>
      <c r="BB117" s="62"/>
      <c r="BC117" s="62"/>
      <c r="BD117" s="62"/>
      <c r="BE117" s="62"/>
      <c r="BF117" s="62"/>
      <c r="BG117" s="62"/>
      <c r="BH117" s="62"/>
    </row>
    <row r="118" spans="1:60" s="68" customFormat="1" x14ac:dyDescent="0.2">
      <c r="A118" s="62"/>
      <c r="B118" s="62"/>
      <c r="C118" s="75"/>
      <c r="D118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7"/>
      <c r="X118" s="5"/>
      <c r="Y118" s="96"/>
      <c r="Z118" s="96"/>
      <c r="AA118" s="96"/>
      <c r="AB118" s="96"/>
      <c r="AC118" s="96"/>
      <c r="AD118" s="96"/>
      <c r="AE118" s="96"/>
      <c r="AH118" s="85"/>
      <c r="AI118" s="79"/>
      <c r="AL118" s="76"/>
      <c r="AN118" s="62"/>
      <c r="AO118" s="62"/>
      <c r="AP118" s="70"/>
      <c r="AY118" s="70"/>
      <c r="AZ118" s="62"/>
      <c r="BA118" s="62"/>
      <c r="BB118" s="62"/>
      <c r="BC118" s="62"/>
      <c r="BD118" s="62"/>
      <c r="BE118" s="62"/>
      <c r="BF118" s="62"/>
      <c r="BG118" s="62"/>
      <c r="BH118" s="62"/>
    </row>
    <row r="119" spans="1:60" s="68" customFormat="1" x14ac:dyDescent="0.2">
      <c r="A119" s="62"/>
      <c r="B119" s="62"/>
      <c r="C119" s="75"/>
      <c r="D119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7"/>
      <c r="X119" s="5"/>
      <c r="Y119" s="96"/>
      <c r="Z119" s="96"/>
      <c r="AA119" s="96"/>
      <c r="AB119" s="96"/>
      <c r="AC119" s="96"/>
      <c r="AD119" s="96"/>
      <c r="AE119" s="96"/>
      <c r="AH119" s="85"/>
      <c r="AI119" s="79"/>
      <c r="AL119" s="76"/>
      <c r="AN119" s="62"/>
      <c r="AO119" s="62"/>
      <c r="AP119" s="70"/>
      <c r="AY119" s="70"/>
      <c r="AZ119" s="62"/>
      <c r="BA119" s="62"/>
      <c r="BB119" s="62"/>
      <c r="BC119" s="62"/>
      <c r="BD119" s="62"/>
      <c r="BE119" s="62"/>
      <c r="BF119" s="62"/>
      <c r="BG119" s="62"/>
      <c r="BH119" s="62"/>
    </row>
    <row r="120" spans="1:60" s="68" customFormat="1" x14ac:dyDescent="0.2">
      <c r="A120" s="62"/>
      <c r="B120" s="62"/>
      <c r="C120" s="75"/>
      <c r="D120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7"/>
      <c r="X120" s="5"/>
      <c r="Y120" s="96"/>
      <c r="Z120" s="96"/>
      <c r="AA120" s="96"/>
      <c r="AB120" s="96"/>
      <c r="AC120" s="96"/>
      <c r="AD120" s="96"/>
      <c r="AE120" s="96"/>
      <c r="AH120" s="85"/>
      <c r="AI120" s="79"/>
      <c r="AL120" s="76"/>
      <c r="AN120" s="62"/>
      <c r="AO120" s="62"/>
      <c r="AP120" s="70"/>
      <c r="AY120" s="70"/>
      <c r="AZ120" s="62"/>
      <c r="BA120" s="62"/>
      <c r="BB120" s="62"/>
      <c r="BC120" s="62"/>
      <c r="BD120" s="62"/>
      <c r="BE120" s="62"/>
      <c r="BF120" s="62"/>
      <c r="BG120" s="62"/>
      <c r="BH120" s="62"/>
    </row>
    <row r="121" spans="1:60" s="68" customFormat="1" x14ac:dyDescent="0.2">
      <c r="A121" s="62"/>
      <c r="B121" s="62"/>
      <c r="C121" s="75"/>
      <c r="D121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7"/>
      <c r="X121" s="5"/>
      <c r="Y121" s="96"/>
      <c r="Z121" s="96"/>
      <c r="AA121" s="96"/>
      <c r="AB121" s="96"/>
      <c r="AC121" s="96"/>
      <c r="AD121" s="96"/>
      <c r="AE121" s="96"/>
      <c r="AH121" s="85"/>
      <c r="AI121" s="79"/>
      <c r="AL121" s="76"/>
      <c r="AN121" s="62"/>
      <c r="AO121" s="62"/>
      <c r="AP121" s="70"/>
      <c r="AY121" s="70"/>
      <c r="AZ121" s="62"/>
      <c r="BA121" s="62"/>
      <c r="BB121" s="62"/>
      <c r="BC121" s="62"/>
      <c r="BD121" s="62"/>
      <c r="BE121" s="62"/>
      <c r="BF121" s="62"/>
      <c r="BG121" s="62"/>
      <c r="BH121" s="62"/>
    </row>
    <row r="122" spans="1:60" s="68" customFormat="1" x14ac:dyDescent="0.2">
      <c r="A122" s="62"/>
      <c r="B122" s="62"/>
      <c r="C122" s="75"/>
      <c r="D12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7"/>
      <c r="X122" s="5"/>
      <c r="Y122" s="96"/>
      <c r="Z122" s="96"/>
      <c r="AA122" s="96"/>
      <c r="AB122" s="96"/>
      <c r="AC122" s="96"/>
      <c r="AD122" s="96"/>
      <c r="AE122" s="96"/>
      <c r="AH122" s="85"/>
      <c r="AI122" s="79"/>
      <c r="AL122" s="76"/>
      <c r="AN122" s="62"/>
      <c r="AO122" s="62"/>
      <c r="AP122" s="70"/>
      <c r="AY122" s="70"/>
      <c r="AZ122" s="62"/>
      <c r="BA122" s="62"/>
      <c r="BB122" s="62"/>
      <c r="BC122" s="62"/>
      <c r="BD122" s="62"/>
      <c r="BE122" s="62"/>
      <c r="BF122" s="62"/>
      <c r="BG122" s="62"/>
      <c r="BH122" s="62"/>
    </row>
    <row r="123" spans="1:60" s="68" customFormat="1" x14ac:dyDescent="0.2">
      <c r="A123" s="62"/>
      <c r="B123" s="62"/>
      <c r="C123" s="75"/>
      <c r="D123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7"/>
      <c r="X123" s="5"/>
      <c r="Y123" s="96"/>
      <c r="Z123" s="96"/>
      <c r="AA123" s="96"/>
      <c r="AB123" s="96"/>
      <c r="AC123" s="96"/>
      <c r="AD123" s="96"/>
      <c r="AE123" s="96"/>
      <c r="AH123" s="85"/>
      <c r="AI123" s="79"/>
      <c r="AL123" s="76"/>
      <c r="AN123" s="62"/>
      <c r="AO123" s="62"/>
      <c r="AP123" s="70"/>
      <c r="AY123" s="70"/>
      <c r="AZ123" s="62"/>
      <c r="BA123" s="62"/>
      <c r="BB123" s="62"/>
      <c r="BC123" s="62"/>
      <c r="BD123" s="62"/>
      <c r="BE123" s="62"/>
      <c r="BF123" s="62"/>
      <c r="BG123" s="62"/>
      <c r="BH123" s="62"/>
    </row>
    <row r="124" spans="1:60" s="68" customFormat="1" x14ac:dyDescent="0.2">
      <c r="A124" s="62"/>
      <c r="B124" s="62"/>
      <c r="C124" s="75"/>
      <c r="D124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7"/>
      <c r="X124" s="5"/>
      <c r="Y124" s="96"/>
      <c r="Z124" s="96"/>
      <c r="AA124" s="96"/>
      <c r="AB124" s="96"/>
      <c r="AC124" s="96"/>
      <c r="AD124" s="96"/>
      <c r="AE124" s="96"/>
      <c r="AH124" s="85"/>
      <c r="AI124" s="79"/>
      <c r="AL124" s="76"/>
      <c r="AN124" s="62"/>
      <c r="AO124" s="62"/>
      <c r="AP124" s="70"/>
      <c r="AY124" s="70"/>
      <c r="AZ124" s="62"/>
      <c r="BA124" s="62"/>
      <c r="BB124" s="62"/>
      <c r="BC124" s="62"/>
      <c r="BD124" s="62"/>
      <c r="BE124" s="62"/>
      <c r="BF124" s="62"/>
      <c r="BG124" s="62"/>
      <c r="BH124" s="62"/>
    </row>
    <row r="125" spans="1:60" s="68" customFormat="1" x14ac:dyDescent="0.2">
      <c r="A125" s="62"/>
      <c r="B125" s="62"/>
      <c r="C125" s="75"/>
      <c r="D125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7"/>
      <c r="X125" s="5"/>
      <c r="Y125" s="96"/>
      <c r="Z125" s="96"/>
      <c r="AA125" s="96"/>
      <c r="AB125" s="96"/>
      <c r="AC125" s="96"/>
      <c r="AD125" s="96"/>
      <c r="AE125" s="96"/>
      <c r="AH125" s="85"/>
      <c r="AI125" s="79"/>
      <c r="AL125" s="76"/>
      <c r="AN125" s="62"/>
      <c r="AO125" s="62"/>
      <c r="AP125" s="70"/>
      <c r="AY125" s="70"/>
      <c r="AZ125" s="62"/>
      <c r="BA125" s="62"/>
      <c r="BB125" s="62"/>
      <c r="BC125" s="62"/>
      <c r="BD125" s="62"/>
      <c r="BE125" s="62"/>
      <c r="BF125" s="62"/>
      <c r="BG125" s="62"/>
      <c r="BH125" s="62"/>
    </row>
    <row r="126" spans="1:60" s="68" customFormat="1" x14ac:dyDescent="0.2">
      <c r="A126" s="62"/>
      <c r="B126" s="62"/>
      <c r="C126" s="75"/>
      <c r="D126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7"/>
      <c r="X126" s="5"/>
      <c r="Y126" s="96"/>
      <c r="Z126" s="96"/>
      <c r="AA126" s="96"/>
      <c r="AB126" s="96"/>
      <c r="AC126" s="96"/>
      <c r="AD126" s="96"/>
      <c r="AE126" s="96"/>
      <c r="AH126" s="85"/>
      <c r="AI126" s="79"/>
      <c r="AL126" s="76"/>
      <c r="AN126" s="62"/>
      <c r="AO126" s="62"/>
      <c r="AP126" s="70"/>
      <c r="AY126" s="70"/>
      <c r="AZ126" s="62"/>
      <c r="BA126" s="62"/>
      <c r="BB126" s="62"/>
      <c r="BC126" s="62"/>
      <c r="BD126" s="62"/>
      <c r="BE126" s="62"/>
      <c r="BF126" s="62"/>
      <c r="BG126" s="62"/>
      <c r="BH126" s="62"/>
    </row>
    <row r="127" spans="1:60" s="68" customFormat="1" x14ac:dyDescent="0.2">
      <c r="A127" s="62"/>
      <c r="B127" s="62"/>
      <c r="C127" s="75"/>
      <c r="D127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7"/>
      <c r="X127" s="5"/>
      <c r="Y127" s="96"/>
      <c r="Z127" s="96"/>
      <c r="AA127" s="96"/>
      <c r="AB127" s="96"/>
      <c r="AC127" s="96"/>
      <c r="AD127" s="96"/>
      <c r="AE127" s="96"/>
      <c r="AH127" s="85"/>
      <c r="AI127" s="79"/>
      <c r="AL127" s="76"/>
      <c r="AN127" s="62"/>
      <c r="AO127" s="62"/>
      <c r="AP127" s="70"/>
      <c r="AY127" s="70"/>
      <c r="AZ127" s="62"/>
      <c r="BA127" s="62"/>
      <c r="BB127" s="62"/>
      <c r="BC127" s="62"/>
      <c r="BD127" s="62"/>
      <c r="BE127" s="62"/>
      <c r="BF127" s="62"/>
      <c r="BG127" s="62"/>
      <c r="BH127" s="62"/>
    </row>
    <row r="128" spans="1:60" s="68" customFormat="1" x14ac:dyDescent="0.2">
      <c r="A128" s="62"/>
      <c r="B128" s="62"/>
      <c r="C128" s="75"/>
      <c r="D128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7"/>
      <c r="X128" s="5"/>
      <c r="Y128" s="96"/>
      <c r="Z128" s="96"/>
      <c r="AA128" s="96"/>
      <c r="AB128" s="96"/>
      <c r="AC128" s="96"/>
      <c r="AD128" s="96"/>
      <c r="AE128" s="96"/>
      <c r="AH128" s="85"/>
      <c r="AI128" s="79"/>
      <c r="AL128" s="76"/>
      <c r="AN128" s="62"/>
      <c r="AO128" s="62"/>
      <c r="AP128" s="70"/>
      <c r="AY128" s="70"/>
      <c r="AZ128" s="62"/>
      <c r="BA128" s="62"/>
      <c r="BB128" s="62"/>
      <c r="BC128" s="62"/>
      <c r="BD128" s="62"/>
      <c r="BE128" s="62"/>
      <c r="BF128" s="62"/>
      <c r="BG128" s="62"/>
      <c r="BH128" s="62"/>
    </row>
    <row r="129" spans="1:60" s="68" customFormat="1" x14ac:dyDescent="0.2">
      <c r="A129" s="62"/>
      <c r="B129" s="62"/>
      <c r="C129" s="75"/>
      <c r="D129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7"/>
      <c r="X129" s="5"/>
      <c r="Y129" s="96"/>
      <c r="Z129" s="96"/>
      <c r="AA129" s="96"/>
      <c r="AB129" s="96"/>
      <c r="AC129" s="96"/>
      <c r="AD129" s="96"/>
      <c r="AE129" s="96"/>
      <c r="AH129" s="85"/>
      <c r="AI129" s="79"/>
      <c r="AL129" s="76"/>
      <c r="AN129" s="62"/>
      <c r="AO129" s="62"/>
      <c r="AP129" s="70"/>
      <c r="AY129" s="70"/>
      <c r="AZ129" s="62"/>
      <c r="BA129" s="62"/>
      <c r="BB129" s="62"/>
      <c r="BC129" s="62"/>
      <c r="BD129" s="62"/>
      <c r="BE129" s="62"/>
      <c r="BF129" s="62"/>
      <c r="BG129" s="62"/>
      <c r="BH129" s="62"/>
    </row>
    <row r="130" spans="1:60" s="68" customFormat="1" x14ac:dyDescent="0.2">
      <c r="A130" s="62"/>
      <c r="B130" s="62"/>
      <c r="C130" s="75"/>
      <c r="D130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7"/>
      <c r="X130" s="5"/>
      <c r="Y130" s="96"/>
      <c r="Z130" s="96"/>
      <c r="AA130" s="96"/>
      <c r="AB130" s="96"/>
      <c r="AC130" s="96"/>
      <c r="AD130" s="96"/>
      <c r="AE130" s="96"/>
      <c r="AH130" s="85"/>
      <c r="AI130" s="79"/>
      <c r="AL130" s="76"/>
      <c r="AN130" s="62"/>
      <c r="AO130" s="62"/>
      <c r="AP130" s="70"/>
      <c r="AY130" s="70"/>
      <c r="AZ130" s="62"/>
      <c r="BA130" s="62"/>
      <c r="BB130" s="62"/>
      <c r="BC130" s="62"/>
      <c r="BD130" s="62"/>
      <c r="BE130" s="62"/>
      <c r="BF130" s="62"/>
      <c r="BG130" s="62"/>
      <c r="BH130" s="62"/>
    </row>
    <row r="131" spans="1:60" s="68" customFormat="1" x14ac:dyDescent="0.2">
      <c r="A131" s="62"/>
      <c r="B131" s="62"/>
      <c r="C131" s="75"/>
      <c r="D131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7"/>
      <c r="X131" s="5"/>
      <c r="Y131" s="96"/>
      <c r="Z131" s="96"/>
      <c r="AA131" s="96"/>
      <c r="AB131" s="96"/>
      <c r="AC131" s="96"/>
      <c r="AD131" s="96"/>
      <c r="AE131" s="96"/>
      <c r="AH131" s="85"/>
      <c r="AI131" s="79"/>
      <c r="AL131" s="76"/>
      <c r="AN131" s="62"/>
      <c r="AO131" s="62"/>
      <c r="AP131" s="70"/>
      <c r="AY131" s="70"/>
      <c r="AZ131" s="62"/>
      <c r="BA131" s="62"/>
      <c r="BB131" s="62"/>
      <c r="BC131" s="62"/>
      <c r="BD131" s="62"/>
      <c r="BE131" s="62"/>
      <c r="BF131" s="62"/>
      <c r="BG131" s="62"/>
      <c r="BH131" s="62"/>
    </row>
    <row r="132" spans="1:60" s="68" customFormat="1" x14ac:dyDescent="0.2">
      <c r="A132" s="62"/>
      <c r="B132" s="62"/>
      <c r="C132" s="75"/>
      <c r="D13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7"/>
      <c r="X132" s="5"/>
      <c r="Y132" s="96"/>
      <c r="Z132" s="96"/>
      <c r="AA132" s="96"/>
      <c r="AB132" s="96"/>
      <c r="AC132" s="96"/>
      <c r="AD132" s="96"/>
      <c r="AE132" s="96"/>
      <c r="AH132" s="85"/>
      <c r="AI132" s="79"/>
      <c r="AL132" s="76"/>
      <c r="AN132" s="62"/>
      <c r="AO132" s="62"/>
      <c r="AP132" s="70"/>
      <c r="AY132" s="70"/>
      <c r="AZ132" s="62"/>
      <c r="BA132" s="62"/>
      <c r="BB132" s="62"/>
      <c r="BC132" s="62"/>
      <c r="BD132" s="62"/>
      <c r="BE132" s="62"/>
      <c r="BF132" s="62"/>
      <c r="BG132" s="62"/>
      <c r="BH132" s="62"/>
    </row>
    <row r="133" spans="1:60" s="68" customFormat="1" x14ac:dyDescent="0.2">
      <c r="A133" s="62"/>
      <c r="B133" s="62"/>
      <c r="C133" s="75"/>
      <c r="D133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7"/>
      <c r="X133" s="5"/>
      <c r="Y133" s="96"/>
      <c r="Z133" s="96"/>
      <c r="AA133" s="96"/>
      <c r="AB133" s="96"/>
      <c r="AC133" s="96"/>
      <c r="AD133" s="96"/>
      <c r="AE133" s="96"/>
      <c r="AH133" s="85"/>
      <c r="AI133" s="79"/>
      <c r="AL133" s="76"/>
      <c r="AN133" s="62"/>
      <c r="AO133" s="62"/>
      <c r="AP133" s="70"/>
      <c r="AY133" s="70"/>
      <c r="AZ133" s="62"/>
      <c r="BA133" s="62"/>
      <c r="BB133" s="62"/>
      <c r="BC133" s="62"/>
      <c r="BD133" s="62"/>
      <c r="BE133" s="62"/>
      <c r="BF133" s="62"/>
      <c r="BG133" s="62"/>
      <c r="BH133" s="62"/>
    </row>
    <row r="134" spans="1:60" s="68" customFormat="1" x14ac:dyDescent="0.2">
      <c r="A134" s="62"/>
      <c r="B134" s="62"/>
      <c r="C134" s="75"/>
      <c r="D134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7"/>
      <c r="X134" s="5"/>
      <c r="Y134" s="96"/>
      <c r="Z134" s="96"/>
      <c r="AA134" s="96"/>
      <c r="AB134" s="96"/>
      <c r="AC134" s="96"/>
      <c r="AD134" s="96"/>
      <c r="AE134" s="96"/>
      <c r="AH134" s="85"/>
      <c r="AI134" s="79"/>
      <c r="AL134" s="76"/>
      <c r="AN134" s="62"/>
      <c r="AO134" s="62"/>
      <c r="AP134" s="70"/>
      <c r="AY134" s="70"/>
      <c r="AZ134" s="62"/>
      <c r="BA134" s="62"/>
      <c r="BB134" s="62"/>
      <c r="BC134" s="62"/>
      <c r="BD134" s="62"/>
      <c r="BE134" s="62"/>
      <c r="BF134" s="62"/>
      <c r="BG134" s="62"/>
      <c r="BH134" s="62"/>
    </row>
    <row r="135" spans="1:60" s="68" customFormat="1" x14ac:dyDescent="0.2">
      <c r="A135" s="62"/>
      <c r="B135" s="62"/>
      <c r="C135" s="75"/>
      <c r="D135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7"/>
      <c r="X135" s="5"/>
      <c r="Y135" s="96"/>
      <c r="Z135" s="96"/>
      <c r="AA135" s="96"/>
      <c r="AB135" s="96"/>
      <c r="AC135" s="96"/>
      <c r="AD135" s="96"/>
      <c r="AE135" s="96"/>
      <c r="AH135" s="85"/>
      <c r="AI135" s="79"/>
      <c r="AL135" s="76"/>
      <c r="AN135" s="62"/>
      <c r="AO135" s="62"/>
      <c r="AP135" s="70"/>
      <c r="AY135" s="70"/>
      <c r="AZ135" s="62"/>
      <c r="BA135" s="62"/>
      <c r="BB135" s="62"/>
      <c r="BC135" s="62"/>
      <c r="BD135" s="62"/>
      <c r="BE135" s="62"/>
      <c r="BF135" s="62"/>
      <c r="BG135" s="62"/>
      <c r="BH135" s="62"/>
    </row>
    <row r="136" spans="1:60" s="68" customFormat="1" x14ac:dyDescent="0.2">
      <c r="A136" s="62"/>
      <c r="B136" s="62"/>
      <c r="C136" s="75"/>
      <c r="D136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7"/>
      <c r="X136" s="5"/>
      <c r="Y136" s="96"/>
      <c r="Z136" s="96"/>
      <c r="AA136" s="96"/>
      <c r="AB136" s="96"/>
      <c r="AC136" s="96"/>
      <c r="AD136" s="96"/>
      <c r="AE136" s="96"/>
      <c r="AH136" s="85"/>
      <c r="AI136" s="79"/>
      <c r="AL136" s="76"/>
      <c r="AN136" s="62"/>
      <c r="AO136" s="62"/>
      <c r="AP136" s="70"/>
      <c r="AY136" s="70"/>
      <c r="AZ136" s="62"/>
      <c r="BA136" s="62"/>
      <c r="BB136" s="62"/>
      <c r="BC136" s="62"/>
      <c r="BD136" s="62"/>
      <c r="BE136" s="62"/>
      <c r="BF136" s="62"/>
      <c r="BG136" s="62"/>
      <c r="BH136" s="62"/>
    </row>
    <row r="137" spans="1:60" s="68" customFormat="1" x14ac:dyDescent="0.2">
      <c r="A137" s="62"/>
      <c r="B137" s="62"/>
      <c r="C137" s="75"/>
      <c r="D137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7"/>
      <c r="X137" s="5"/>
      <c r="Y137" s="96"/>
      <c r="Z137" s="96"/>
      <c r="AA137" s="96"/>
      <c r="AB137" s="96"/>
      <c r="AC137" s="96"/>
      <c r="AD137" s="96"/>
      <c r="AE137" s="96"/>
      <c r="AH137" s="85"/>
      <c r="AI137" s="79"/>
      <c r="AL137" s="76"/>
      <c r="AN137" s="62"/>
      <c r="AO137" s="62"/>
      <c r="AP137" s="70"/>
      <c r="AY137" s="70"/>
      <c r="AZ137" s="62"/>
      <c r="BA137" s="62"/>
      <c r="BB137" s="62"/>
      <c r="BC137" s="62"/>
      <c r="BD137" s="62"/>
      <c r="BE137" s="62"/>
      <c r="BF137" s="62"/>
      <c r="BG137" s="62"/>
      <c r="BH137" s="62"/>
    </row>
    <row r="138" spans="1:60" s="68" customFormat="1" x14ac:dyDescent="0.2">
      <c r="A138" s="62"/>
      <c r="B138" s="62"/>
      <c r="C138" s="75"/>
      <c r="D138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7"/>
      <c r="X138" s="5"/>
      <c r="Y138" s="96"/>
      <c r="Z138" s="96"/>
      <c r="AA138" s="96"/>
      <c r="AB138" s="96"/>
      <c r="AC138" s="96"/>
      <c r="AD138" s="96"/>
      <c r="AE138" s="96"/>
      <c r="AH138" s="85"/>
      <c r="AI138" s="79"/>
      <c r="AL138" s="76"/>
      <c r="AN138" s="62"/>
      <c r="AO138" s="62"/>
      <c r="AP138" s="70"/>
      <c r="AY138" s="70"/>
      <c r="AZ138" s="62"/>
      <c r="BA138" s="62"/>
      <c r="BB138" s="62"/>
      <c r="BC138" s="62"/>
      <c r="BD138" s="62"/>
      <c r="BE138" s="62"/>
      <c r="BF138" s="62"/>
      <c r="BG138" s="62"/>
      <c r="BH138" s="62"/>
    </row>
    <row r="139" spans="1:60" s="68" customFormat="1" x14ac:dyDescent="0.2">
      <c r="A139" s="62"/>
      <c r="B139" s="62"/>
      <c r="C139" s="75"/>
      <c r="D139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7"/>
      <c r="X139" s="5"/>
      <c r="Y139" s="96"/>
      <c r="Z139" s="96"/>
      <c r="AA139" s="96"/>
      <c r="AB139" s="96"/>
      <c r="AC139" s="96"/>
      <c r="AD139" s="96"/>
      <c r="AE139" s="96"/>
      <c r="AH139" s="85"/>
      <c r="AI139" s="79"/>
      <c r="AL139" s="76"/>
      <c r="AN139" s="62"/>
      <c r="AO139" s="62"/>
      <c r="AP139" s="70"/>
      <c r="AY139" s="70"/>
      <c r="AZ139" s="62"/>
      <c r="BA139" s="62"/>
      <c r="BB139" s="62"/>
      <c r="BC139" s="62"/>
      <c r="BD139" s="62"/>
      <c r="BE139" s="62"/>
      <c r="BF139" s="62"/>
      <c r="BG139" s="62"/>
      <c r="BH139" s="62"/>
    </row>
    <row r="140" spans="1:60" s="68" customFormat="1" x14ac:dyDescent="0.2">
      <c r="A140" s="62"/>
      <c r="B140" s="62"/>
      <c r="C140" s="75"/>
      <c r="D140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7"/>
      <c r="X140" s="5"/>
      <c r="Y140" s="96"/>
      <c r="Z140" s="96"/>
      <c r="AA140" s="96"/>
      <c r="AB140" s="96"/>
      <c r="AC140" s="96"/>
      <c r="AD140" s="96"/>
      <c r="AE140" s="96"/>
      <c r="AH140" s="85"/>
      <c r="AI140" s="79"/>
      <c r="AL140" s="76"/>
      <c r="AN140" s="62"/>
      <c r="AO140" s="62"/>
      <c r="AP140" s="70"/>
      <c r="AY140" s="70"/>
      <c r="AZ140" s="62"/>
      <c r="BA140" s="62"/>
      <c r="BB140" s="62"/>
      <c r="BC140" s="62"/>
      <c r="BD140" s="62"/>
      <c r="BE140" s="62"/>
      <c r="BF140" s="62"/>
      <c r="BG140" s="62"/>
      <c r="BH140" s="62"/>
    </row>
    <row r="141" spans="1:60" s="68" customFormat="1" x14ac:dyDescent="0.2">
      <c r="A141" s="62"/>
      <c r="B141" s="62"/>
      <c r="C141" s="75"/>
      <c r="D141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7"/>
      <c r="X141" s="5"/>
      <c r="Y141" s="96"/>
      <c r="Z141" s="96"/>
      <c r="AA141" s="96"/>
      <c r="AB141" s="96"/>
      <c r="AC141" s="96"/>
      <c r="AD141" s="96"/>
      <c r="AE141" s="96"/>
      <c r="AH141" s="85"/>
      <c r="AI141" s="79"/>
      <c r="AL141" s="76"/>
      <c r="AN141" s="62"/>
      <c r="AO141" s="62"/>
      <c r="AP141" s="70"/>
      <c r="AY141" s="70"/>
      <c r="AZ141" s="62"/>
      <c r="BA141" s="62"/>
      <c r="BB141" s="62"/>
      <c r="BC141" s="62"/>
      <c r="BD141" s="62"/>
      <c r="BE141" s="62"/>
      <c r="BF141" s="62"/>
      <c r="BG141" s="62"/>
      <c r="BH141" s="62"/>
    </row>
    <row r="142" spans="1:60" s="68" customFormat="1" x14ac:dyDescent="0.2">
      <c r="A142" s="62"/>
      <c r="B142" s="62"/>
      <c r="C142" s="75"/>
      <c r="D14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7"/>
      <c r="X142" s="5"/>
      <c r="Y142" s="96"/>
      <c r="Z142" s="96"/>
      <c r="AA142" s="96"/>
      <c r="AB142" s="96"/>
      <c r="AC142" s="96"/>
      <c r="AD142" s="96"/>
      <c r="AE142" s="96"/>
      <c r="AH142" s="85"/>
      <c r="AI142" s="79"/>
      <c r="AL142" s="76"/>
      <c r="AN142" s="62"/>
      <c r="AO142" s="62"/>
      <c r="AP142" s="70"/>
      <c r="AY142" s="70"/>
      <c r="AZ142" s="62"/>
      <c r="BA142" s="62"/>
      <c r="BB142" s="62"/>
      <c r="BC142" s="62"/>
      <c r="BD142" s="62"/>
      <c r="BE142" s="62"/>
      <c r="BF142" s="62"/>
      <c r="BG142" s="62"/>
      <c r="BH142" s="62"/>
    </row>
    <row r="143" spans="1:60" s="68" customFormat="1" x14ac:dyDescent="0.2">
      <c r="A143" s="62"/>
      <c r="B143" s="62"/>
      <c r="C143" s="75"/>
      <c r="D143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7"/>
      <c r="X143" s="5"/>
      <c r="Y143" s="96"/>
      <c r="Z143" s="96"/>
      <c r="AA143" s="96"/>
      <c r="AB143" s="96"/>
      <c r="AC143" s="96"/>
      <c r="AD143" s="96"/>
      <c r="AE143" s="96"/>
      <c r="AH143" s="85"/>
      <c r="AI143" s="79"/>
      <c r="AL143" s="76"/>
      <c r="AN143" s="62"/>
      <c r="AO143" s="62"/>
      <c r="AP143" s="70"/>
      <c r="AY143" s="70"/>
      <c r="AZ143" s="62"/>
      <c r="BA143" s="62"/>
      <c r="BB143" s="62"/>
      <c r="BC143" s="62"/>
      <c r="BD143" s="62"/>
      <c r="BE143" s="62"/>
      <c r="BF143" s="62"/>
      <c r="BG143" s="62"/>
      <c r="BH143" s="62"/>
    </row>
    <row r="144" spans="1:60" s="68" customFormat="1" x14ac:dyDescent="0.2">
      <c r="A144" s="62"/>
      <c r="B144" s="62"/>
      <c r="C144" s="75"/>
      <c r="D144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7"/>
      <c r="X144" s="5"/>
      <c r="Y144" s="96"/>
      <c r="Z144" s="96"/>
      <c r="AA144" s="96"/>
      <c r="AB144" s="96"/>
      <c r="AC144" s="96"/>
      <c r="AD144" s="96"/>
      <c r="AE144" s="96"/>
      <c r="AH144" s="85"/>
      <c r="AI144" s="79"/>
      <c r="AL144" s="76"/>
      <c r="AN144" s="62"/>
      <c r="AO144" s="62"/>
      <c r="AP144" s="70"/>
      <c r="AY144" s="70"/>
      <c r="AZ144" s="62"/>
      <c r="BA144" s="62"/>
      <c r="BB144" s="62"/>
      <c r="BC144" s="62"/>
      <c r="BD144" s="62"/>
      <c r="BE144" s="62"/>
      <c r="BF144" s="62"/>
      <c r="BG144" s="62"/>
      <c r="BH144" s="62"/>
    </row>
    <row r="145" spans="1:60" s="68" customFormat="1" x14ac:dyDescent="0.2">
      <c r="A145" s="62"/>
      <c r="B145" s="62"/>
      <c r="C145" s="75"/>
      <c r="D145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7"/>
      <c r="X145" s="5"/>
      <c r="Y145" s="96"/>
      <c r="Z145" s="96"/>
      <c r="AA145" s="96"/>
      <c r="AB145" s="96"/>
      <c r="AC145" s="96"/>
      <c r="AD145" s="96"/>
      <c r="AE145" s="96"/>
      <c r="AH145" s="85"/>
      <c r="AI145" s="79"/>
      <c r="AL145" s="76"/>
      <c r="AN145" s="62"/>
      <c r="AO145" s="62"/>
      <c r="AP145" s="70"/>
      <c r="AY145" s="70"/>
      <c r="AZ145" s="62"/>
      <c r="BA145" s="62"/>
      <c r="BB145" s="62"/>
      <c r="BC145" s="62"/>
      <c r="BD145" s="62"/>
      <c r="BE145" s="62"/>
      <c r="BF145" s="62"/>
      <c r="BG145" s="62"/>
      <c r="BH145" s="62"/>
    </row>
    <row r="146" spans="1:60" s="68" customFormat="1" x14ac:dyDescent="0.2">
      <c r="A146" s="62"/>
      <c r="B146" s="62"/>
      <c r="C146" s="75"/>
      <c r="D146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7"/>
      <c r="X146" s="5"/>
      <c r="Y146" s="96"/>
      <c r="Z146" s="96"/>
      <c r="AA146" s="96"/>
      <c r="AB146" s="96"/>
      <c r="AC146" s="96"/>
      <c r="AD146" s="96"/>
      <c r="AE146" s="96"/>
      <c r="AH146" s="85"/>
      <c r="AI146" s="79"/>
      <c r="AL146" s="76"/>
      <c r="AN146" s="62"/>
      <c r="AO146" s="62"/>
      <c r="AP146" s="70"/>
      <c r="AY146" s="70"/>
      <c r="AZ146" s="62"/>
      <c r="BA146" s="62"/>
      <c r="BB146" s="62"/>
      <c r="BC146" s="62"/>
      <c r="BD146" s="62"/>
      <c r="BE146" s="62"/>
      <c r="BF146" s="62"/>
      <c r="BG146" s="62"/>
      <c r="BH146" s="62"/>
    </row>
    <row r="147" spans="1:60" s="68" customFormat="1" x14ac:dyDescent="0.2">
      <c r="A147" s="62"/>
      <c r="B147" s="62"/>
      <c r="C147" s="75"/>
      <c r="D147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7"/>
      <c r="X147" s="5"/>
      <c r="Y147" s="96"/>
      <c r="Z147" s="96"/>
      <c r="AA147" s="96"/>
      <c r="AB147" s="96"/>
      <c r="AC147" s="96"/>
      <c r="AD147" s="96"/>
      <c r="AE147" s="96"/>
      <c r="AH147" s="85"/>
      <c r="AI147" s="79"/>
      <c r="AL147" s="76"/>
      <c r="AN147" s="62"/>
      <c r="AO147" s="62"/>
      <c r="AP147" s="70"/>
      <c r="AY147" s="70"/>
      <c r="AZ147" s="62"/>
      <c r="BA147" s="62"/>
      <c r="BB147" s="62"/>
      <c r="BC147" s="62"/>
      <c r="BD147" s="62"/>
      <c r="BE147" s="62"/>
      <c r="BF147" s="62"/>
      <c r="BG147" s="62"/>
      <c r="BH147" s="62"/>
    </row>
    <row r="148" spans="1:60" s="68" customFormat="1" x14ac:dyDescent="0.2">
      <c r="A148" s="62"/>
      <c r="B148" s="62"/>
      <c r="C148" s="75"/>
      <c r="D148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7"/>
      <c r="X148" s="5"/>
      <c r="Y148" s="96"/>
      <c r="Z148" s="96"/>
      <c r="AA148" s="96"/>
      <c r="AB148" s="96"/>
      <c r="AC148" s="96"/>
      <c r="AD148" s="96"/>
      <c r="AE148" s="96"/>
      <c r="AH148" s="85"/>
      <c r="AI148" s="79"/>
      <c r="AL148" s="76"/>
      <c r="AN148" s="62"/>
      <c r="AO148" s="62"/>
      <c r="AP148" s="70"/>
      <c r="AY148" s="70"/>
      <c r="AZ148" s="62"/>
      <c r="BA148" s="62"/>
      <c r="BB148" s="62"/>
      <c r="BC148" s="62"/>
      <c r="BD148" s="62"/>
      <c r="BE148" s="62"/>
      <c r="BF148" s="62"/>
      <c r="BG148" s="62"/>
      <c r="BH148" s="62"/>
    </row>
    <row r="149" spans="1:60" s="68" customFormat="1" x14ac:dyDescent="0.2">
      <c r="A149" s="62"/>
      <c r="B149" s="62"/>
      <c r="C149" s="75"/>
      <c r="D149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7"/>
      <c r="X149" s="5"/>
      <c r="Y149" s="96"/>
      <c r="Z149" s="96"/>
      <c r="AA149" s="96"/>
      <c r="AB149" s="96"/>
      <c r="AC149" s="96"/>
      <c r="AD149" s="96"/>
      <c r="AE149" s="96"/>
      <c r="AH149" s="85"/>
      <c r="AI149" s="79"/>
      <c r="AL149" s="76"/>
      <c r="AN149" s="62"/>
      <c r="AO149" s="62"/>
      <c r="AP149" s="70"/>
      <c r="AY149" s="70"/>
      <c r="AZ149" s="62"/>
      <c r="BA149" s="62"/>
      <c r="BB149" s="62"/>
      <c r="BC149" s="62"/>
      <c r="BD149" s="62"/>
      <c r="BE149" s="62"/>
      <c r="BF149" s="62"/>
      <c r="BG149" s="62"/>
      <c r="BH149" s="62"/>
    </row>
    <row r="150" spans="1:60" s="68" customFormat="1" x14ac:dyDescent="0.2">
      <c r="A150" s="62"/>
      <c r="B150" s="62"/>
      <c r="C150" s="75"/>
      <c r="D150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7"/>
      <c r="X150" s="5"/>
      <c r="Y150" s="96"/>
      <c r="Z150" s="96"/>
      <c r="AA150" s="96"/>
      <c r="AB150" s="96"/>
      <c r="AC150" s="96"/>
      <c r="AD150" s="96"/>
      <c r="AE150" s="96"/>
      <c r="AH150" s="85"/>
      <c r="AI150" s="79"/>
      <c r="AL150" s="76"/>
      <c r="AN150" s="62"/>
      <c r="AO150" s="62"/>
      <c r="AP150" s="70"/>
      <c r="AY150" s="70"/>
      <c r="AZ150" s="62"/>
      <c r="BA150" s="62"/>
      <c r="BB150" s="62"/>
      <c r="BC150" s="62"/>
      <c r="BD150" s="62"/>
      <c r="BE150" s="62"/>
      <c r="BF150" s="62"/>
      <c r="BG150" s="62"/>
      <c r="BH150" s="62"/>
    </row>
    <row r="151" spans="1:60" s="68" customFormat="1" x14ac:dyDescent="0.2">
      <c r="A151" s="62"/>
      <c r="B151" s="62"/>
      <c r="C151" s="75"/>
      <c r="D151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7"/>
      <c r="X151" s="5"/>
      <c r="Y151" s="96"/>
      <c r="Z151" s="96"/>
      <c r="AA151" s="96"/>
      <c r="AB151" s="96"/>
      <c r="AC151" s="96"/>
      <c r="AD151" s="96"/>
      <c r="AE151" s="96"/>
      <c r="AH151" s="85"/>
      <c r="AI151" s="79"/>
      <c r="AL151" s="76"/>
      <c r="AN151" s="62"/>
      <c r="AO151" s="62"/>
      <c r="AP151" s="70"/>
      <c r="AY151" s="70"/>
      <c r="AZ151" s="62"/>
      <c r="BA151" s="62"/>
      <c r="BB151" s="62"/>
      <c r="BC151" s="62"/>
      <c r="BD151" s="62"/>
      <c r="BE151" s="62"/>
      <c r="BF151" s="62"/>
      <c r="BG151" s="62"/>
      <c r="BH151" s="62"/>
    </row>
    <row r="152" spans="1:60" s="68" customFormat="1" x14ac:dyDescent="0.2">
      <c r="A152" s="62"/>
      <c r="B152" s="62"/>
      <c r="C152" s="75"/>
      <c r="D15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7"/>
      <c r="X152" s="5"/>
      <c r="Y152" s="96"/>
      <c r="Z152" s="96"/>
      <c r="AA152" s="96"/>
      <c r="AB152" s="96"/>
      <c r="AC152" s="96"/>
      <c r="AD152" s="96"/>
      <c r="AE152" s="96"/>
      <c r="AH152" s="85"/>
      <c r="AI152" s="79"/>
      <c r="AL152" s="76"/>
      <c r="AN152" s="62"/>
      <c r="AO152" s="62"/>
      <c r="AP152" s="70"/>
      <c r="AY152" s="70"/>
      <c r="AZ152" s="62"/>
      <c r="BA152" s="62"/>
      <c r="BB152" s="62"/>
      <c r="BC152" s="62"/>
      <c r="BD152" s="62"/>
      <c r="BE152" s="62"/>
      <c r="BF152" s="62"/>
      <c r="BG152" s="62"/>
      <c r="BH152" s="62"/>
    </row>
    <row r="153" spans="1:60" s="68" customFormat="1" x14ac:dyDescent="0.2">
      <c r="A153" s="62"/>
      <c r="B153" s="62"/>
      <c r="C153" s="75"/>
      <c r="D153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7"/>
      <c r="X153" s="5"/>
      <c r="Y153" s="96"/>
      <c r="Z153" s="96"/>
      <c r="AA153" s="96"/>
      <c r="AB153" s="96"/>
      <c r="AC153" s="96"/>
      <c r="AD153" s="96"/>
      <c r="AE153" s="96"/>
      <c r="AH153" s="85"/>
      <c r="AI153" s="79"/>
      <c r="AL153" s="76"/>
      <c r="AN153" s="62"/>
      <c r="AO153" s="62"/>
      <c r="AP153" s="70"/>
      <c r="AY153" s="70"/>
      <c r="AZ153" s="62"/>
      <c r="BA153" s="62"/>
      <c r="BB153" s="62"/>
      <c r="BC153" s="62"/>
      <c r="BD153" s="62"/>
      <c r="BE153" s="62"/>
      <c r="BF153" s="62"/>
      <c r="BG153" s="62"/>
      <c r="BH153" s="62"/>
    </row>
    <row r="154" spans="1:60" s="68" customFormat="1" x14ac:dyDescent="0.2">
      <c r="A154" s="62"/>
      <c r="B154" s="62"/>
      <c r="C154" s="75"/>
      <c r="D154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7"/>
      <c r="X154" s="5"/>
      <c r="Y154" s="96"/>
      <c r="Z154" s="96"/>
      <c r="AA154" s="96"/>
      <c r="AB154" s="96"/>
      <c r="AC154" s="96"/>
      <c r="AD154" s="96"/>
      <c r="AE154" s="96"/>
      <c r="AH154" s="85"/>
      <c r="AI154" s="79"/>
      <c r="AL154" s="76"/>
      <c r="AN154" s="62"/>
      <c r="AO154" s="62"/>
      <c r="AP154" s="70"/>
      <c r="AY154" s="70"/>
      <c r="AZ154" s="62"/>
      <c r="BA154" s="62"/>
      <c r="BB154" s="62"/>
      <c r="BC154" s="62"/>
      <c r="BD154" s="62"/>
      <c r="BE154" s="62"/>
      <c r="BF154" s="62"/>
      <c r="BG154" s="62"/>
      <c r="BH154" s="62"/>
    </row>
    <row r="155" spans="1:60" s="68" customFormat="1" x14ac:dyDescent="0.2">
      <c r="A155" s="62"/>
      <c r="B155" s="62"/>
      <c r="C155" s="75"/>
      <c r="D155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7"/>
      <c r="X155" s="5"/>
      <c r="Y155" s="96"/>
      <c r="Z155" s="96"/>
      <c r="AA155" s="96"/>
      <c r="AB155" s="96"/>
      <c r="AC155" s="96"/>
      <c r="AD155" s="96"/>
      <c r="AE155" s="96"/>
      <c r="AH155" s="85"/>
      <c r="AI155" s="79"/>
      <c r="AL155" s="76"/>
      <c r="AN155" s="62"/>
      <c r="AO155" s="62"/>
      <c r="AP155" s="70"/>
      <c r="AY155" s="70"/>
      <c r="AZ155" s="62"/>
      <c r="BA155" s="62"/>
      <c r="BB155" s="62"/>
      <c r="BC155" s="62"/>
      <c r="BD155" s="62"/>
      <c r="BE155" s="62"/>
      <c r="BF155" s="62"/>
      <c r="BG155" s="62"/>
      <c r="BH155" s="62"/>
    </row>
    <row r="156" spans="1:60" s="68" customFormat="1" x14ac:dyDescent="0.2">
      <c r="A156" s="62"/>
      <c r="B156" s="62"/>
      <c r="C156" s="75"/>
      <c r="D156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7"/>
      <c r="X156" s="5"/>
      <c r="Y156" s="96"/>
      <c r="Z156" s="96"/>
      <c r="AA156" s="96"/>
      <c r="AB156" s="96"/>
      <c r="AC156" s="96"/>
      <c r="AD156" s="96"/>
      <c r="AE156" s="96"/>
      <c r="AH156" s="85"/>
      <c r="AI156" s="79"/>
      <c r="AL156" s="76"/>
      <c r="AN156" s="62"/>
      <c r="AO156" s="62"/>
      <c r="AP156" s="70"/>
      <c r="AY156" s="70"/>
      <c r="AZ156" s="62"/>
      <c r="BA156" s="62"/>
      <c r="BB156" s="62"/>
      <c r="BC156" s="62"/>
      <c r="BD156" s="62"/>
      <c r="BE156" s="62"/>
      <c r="BF156" s="62"/>
      <c r="BG156" s="62"/>
      <c r="BH156" s="62"/>
    </row>
    <row r="157" spans="1:60" s="68" customFormat="1" x14ac:dyDescent="0.2">
      <c r="A157" s="62"/>
      <c r="B157" s="62"/>
      <c r="C157" s="75"/>
      <c r="D157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7"/>
      <c r="X157" s="5"/>
      <c r="Y157" s="96"/>
      <c r="Z157" s="96"/>
      <c r="AA157" s="96"/>
      <c r="AB157" s="96"/>
      <c r="AC157" s="96"/>
      <c r="AD157" s="96"/>
      <c r="AE157" s="96"/>
      <c r="AH157" s="85"/>
      <c r="AI157" s="79"/>
      <c r="AL157" s="76"/>
      <c r="AN157" s="62"/>
      <c r="AO157" s="62"/>
      <c r="AP157" s="70"/>
      <c r="AY157" s="70"/>
      <c r="AZ157" s="62"/>
      <c r="BA157" s="62"/>
      <c r="BB157" s="62"/>
      <c r="BC157" s="62"/>
      <c r="BD157" s="62"/>
      <c r="BE157" s="62"/>
      <c r="BF157" s="62"/>
      <c r="BG157" s="62"/>
      <c r="BH157" s="62"/>
    </row>
    <row r="158" spans="1:60" s="68" customFormat="1" x14ac:dyDescent="0.2">
      <c r="A158" s="62"/>
      <c r="B158" s="62"/>
      <c r="C158" s="75"/>
      <c r="D158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7"/>
      <c r="X158" s="5"/>
      <c r="Y158" s="96"/>
      <c r="Z158" s="96"/>
      <c r="AA158" s="96"/>
      <c r="AB158" s="96"/>
      <c r="AC158" s="96"/>
      <c r="AD158" s="96"/>
      <c r="AE158" s="96"/>
      <c r="AH158" s="85"/>
      <c r="AI158" s="79"/>
      <c r="AL158" s="76"/>
      <c r="AN158" s="62"/>
      <c r="AO158" s="62"/>
      <c r="AP158" s="70"/>
      <c r="AY158" s="70"/>
      <c r="AZ158" s="62"/>
      <c r="BA158" s="62"/>
      <c r="BB158" s="62"/>
      <c r="BC158" s="62"/>
      <c r="BD158" s="62"/>
      <c r="BE158" s="62"/>
      <c r="BF158" s="62"/>
      <c r="BG158" s="62"/>
      <c r="BH158" s="62"/>
    </row>
    <row r="159" spans="1:60" s="68" customFormat="1" x14ac:dyDescent="0.2">
      <c r="A159" s="62"/>
      <c r="B159" s="62"/>
      <c r="C159" s="75"/>
      <c r="D159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7"/>
      <c r="X159" s="5"/>
      <c r="Y159" s="96"/>
      <c r="Z159" s="96"/>
      <c r="AA159" s="96"/>
      <c r="AB159" s="96"/>
      <c r="AC159" s="96"/>
      <c r="AD159" s="96"/>
      <c r="AE159" s="96"/>
      <c r="AH159" s="85"/>
      <c r="AI159" s="79"/>
      <c r="AL159" s="76"/>
      <c r="AN159" s="62"/>
      <c r="AO159" s="62"/>
      <c r="AP159" s="70"/>
      <c r="AY159" s="70"/>
      <c r="AZ159" s="62"/>
      <c r="BA159" s="62"/>
      <c r="BB159" s="62"/>
      <c r="BC159" s="62"/>
      <c r="BD159" s="62"/>
      <c r="BE159" s="62"/>
      <c r="BF159" s="62"/>
      <c r="BG159" s="62"/>
      <c r="BH159" s="62"/>
    </row>
    <row r="160" spans="1:60" s="68" customFormat="1" x14ac:dyDescent="0.2">
      <c r="A160" s="62"/>
      <c r="B160" s="62"/>
      <c r="C160" s="75"/>
      <c r="D160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7"/>
      <c r="X160" s="5"/>
      <c r="Y160" s="96"/>
      <c r="Z160" s="96"/>
      <c r="AA160" s="96"/>
      <c r="AB160" s="96"/>
      <c r="AC160" s="96"/>
      <c r="AD160" s="96"/>
      <c r="AE160" s="96"/>
      <c r="AH160" s="85"/>
      <c r="AI160" s="79"/>
      <c r="AL160" s="76"/>
      <c r="AN160" s="62"/>
      <c r="AO160" s="62"/>
      <c r="AP160" s="70"/>
      <c r="AY160" s="70"/>
      <c r="AZ160" s="62"/>
      <c r="BA160" s="62"/>
      <c r="BB160" s="62"/>
      <c r="BC160" s="62"/>
      <c r="BD160" s="62"/>
      <c r="BE160" s="62"/>
      <c r="BF160" s="62"/>
      <c r="BG160" s="62"/>
      <c r="BH160" s="62"/>
    </row>
    <row r="161" spans="1:60" s="68" customFormat="1" x14ac:dyDescent="0.2">
      <c r="A161" s="62"/>
      <c r="B161" s="62"/>
      <c r="C161" s="75"/>
      <c r="D161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7"/>
      <c r="X161" s="5"/>
      <c r="Y161" s="96"/>
      <c r="Z161" s="96"/>
      <c r="AA161" s="96"/>
      <c r="AB161" s="96"/>
      <c r="AC161" s="96"/>
      <c r="AD161" s="96"/>
      <c r="AE161" s="96"/>
      <c r="AH161" s="85"/>
      <c r="AI161" s="79"/>
      <c r="AL161" s="76"/>
      <c r="AN161" s="62"/>
      <c r="AO161" s="62"/>
      <c r="AP161" s="70"/>
      <c r="AY161" s="70"/>
      <c r="AZ161" s="62"/>
      <c r="BA161" s="62"/>
      <c r="BB161" s="62"/>
      <c r="BC161" s="62"/>
      <c r="BD161" s="62"/>
      <c r="BE161" s="62"/>
      <c r="BF161" s="62"/>
      <c r="BG161" s="62"/>
      <c r="BH161" s="62"/>
    </row>
    <row r="162" spans="1:60" s="68" customFormat="1" x14ac:dyDescent="0.2">
      <c r="A162" s="62"/>
      <c r="B162" s="62"/>
      <c r="C162" s="75"/>
      <c r="D1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7"/>
      <c r="X162" s="5"/>
      <c r="Y162" s="96"/>
      <c r="Z162" s="96"/>
      <c r="AA162" s="96"/>
      <c r="AB162" s="96"/>
      <c r="AC162" s="96"/>
      <c r="AD162" s="96"/>
      <c r="AE162" s="96"/>
      <c r="AH162" s="85"/>
      <c r="AI162" s="79"/>
      <c r="AL162" s="76"/>
      <c r="AN162" s="62"/>
      <c r="AO162" s="62"/>
      <c r="AP162" s="70"/>
      <c r="AY162" s="70"/>
      <c r="AZ162" s="62"/>
      <c r="BA162" s="62"/>
      <c r="BB162" s="62"/>
      <c r="BC162" s="62"/>
      <c r="BD162" s="62"/>
      <c r="BE162" s="62"/>
      <c r="BF162" s="62"/>
      <c r="BG162" s="62"/>
      <c r="BH162" s="62"/>
    </row>
    <row r="163" spans="1:60" s="68" customFormat="1" x14ac:dyDescent="0.2">
      <c r="A163" s="62"/>
      <c r="B163" s="62"/>
      <c r="C163" s="75"/>
      <c r="D163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7"/>
      <c r="X163" s="5"/>
      <c r="Y163" s="96"/>
      <c r="Z163" s="96"/>
      <c r="AA163" s="96"/>
      <c r="AB163" s="96"/>
      <c r="AC163" s="96"/>
      <c r="AD163" s="96"/>
      <c r="AE163" s="96"/>
      <c r="AH163" s="85"/>
      <c r="AI163" s="79"/>
      <c r="AL163" s="76"/>
      <c r="AN163" s="62"/>
      <c r="AO163" s="62"/>
      <c r="AP163" s="70"/>
      <c r="AY163" s="70"/>
      <c r="AZ163" s="62"/>
      <c r="BA163" s="62"/>
      <c r="BB163" s="62"/>
      <c r="BC163" s="62"/>
      <c r="BD163" s="62"/>
      <c r="BE163" s="62"/>
      <c r="BF163" s="62"/>
      <c r="BG163" s="62"/>
      <c r="BH163" s="62"/>
    </row>
    <row r="164" spans="1:60" s="68" customFormat="1" x14ac:dyDescent="0.2">
      <c r="A164" s="62"/>
      <c r="B164" s="62"/>
      <c r="C164" s="75"/>
      <c r="D164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7"/>
      <c r="X164" s="5"/>
      <c r="Y164" s="96"/>
      <c r="Z164" s="96"/>
      <c r="AA164" s="96"/>
      <c r="AB164" s="96"/>
      <c r="AC164" s="96"/>
      <c r="AD164" s="96"/>
      <c r="AE164" s="96"/>
      <c r="AH164" s="85"/>
      <c r="AI164" s="79"/>
      <c r="AL164" s="76"/>
      <c r="AN164" s="62"/>
      <c r="AO164" s="62"/>
      <c r="AP164" s="70"/>
      <c r="AY164" s="70"/>
      <c r="AZ164" s="62"/>
      <c r="BA164" s="62"/>
      <c r="BB164" s="62"/>
      <c r="BC164" s="62"/>
      <c r="BD164" s="62"/>
      <c r="BE164" s="62"/>
      <c r="BF164" s="62"/>
      <c r="BG164" s="62"/>
      <c r="BH164" s="62"/>
    </row>
    <row r="165" spans="1:60" s="68" customFormat="1" x14ac:dyDescent="0.2">
      <c r="A165" s="62"/>
      <c r="B165" s="62"/>
      <c r="C165" s="75"/>
      <c r="D165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7"/>
      <c r="X165" s="5"/>
      <c r="Y165" s="96"/>
      <c r="Z165" s="96"/>
      <c r="AA165" s="96"/>
      <c r="AB165" s="96"/>
      <c r="AC165" s="96"/>
      <c r="AD165" s="96"/>
      <c r="AE165" s="96"/>
      <c r="AH165" s="85"/>
      <c r="AI165" s="79"/>
      <c r="AL165" s="76"/>
      <c r="AN165" s="62"/>
      <c r="AO165" s="62"/>
      <c r="AP165" s="70"/>
      <c r="AY165" s="70"/>
      <c r="AZ165" s="62"/>
      <c r="BA165" s="62"/>
      <c r="BB165" s="62"/>
      <c r="BC165" s="62"/>
      <c r="BD165" s="62"/>
      <c r="BE165" s="62"/>
      <c r="BF165" s="62"/>
      <c r="BG165" s="62"/>
      <c r="BH165" s="62"/>
    </row>
    <row r="166" spans="1:60" s="68" customFormat="1" x14ac:dyDescent="0.2">
      <c r="A166" s="62"/>
      <c r="B166" s="62"/>
      <c r="C166" s="75"/>
      <c r="D166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7"/>
      <c r="X166" s="5"/>
      <c r="Y166" s="96"/>
      <c r="Z166" s="96"/>
      <c r="AA166" s="96"/>
      <c r="AB166" s="96"/>
      <c r="AC166" s="96"/>
      <c r="AD166" s="96"/>
      <c r="AE166" s="96"/>
      <c r="AH166" s="85"/>
      <c r="AI166" s="79"/>
      <c r="AL166" s="76"/>
      <c r="AN166" s="62"/>
      <c r="AO166" s="62"/>
      <c r="AP166" s="70"/>
      <c r="AY166" s="70"/>
      <c r="AZ166" s="62"/>
      <c r="BA166" s="62"/>
      <c r="BB166" s="62"/>
      <c r="BC166" s="62"/>
      <c r="BD166" s="62"/>
      <c r="BE166" s="62"/>
      <c r="BF166" s="62"/>
      <c r="BG166" s="62"/>
      <c r="BH166" s="62"/>
    </row>
    <row r="167" spans="1:60" s="68" customFormat="1" x14ac:dyDescent="0.2">
      <c r="A167" s="62"/>
      <c r="B167" s="62"/>
      <c r="C167" s="75"/>
      <c r="D167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7"/>
      <c r="X167" s="5"/>
      <c r="Y167" s="96"/>
      <c r="Z167" s="96"/>
      <c r="AA167" s="96"/>
      <c r="AB167" s="96"/>
      <c r="AC167" s="96"/>
      <c r="AD167" s="96"/>
      <c r="AE167" s="96"/>
      <c r="AH167" s="85"/>
      <c r="AI167" s="79"/>
      <c r="AL167" s="76"/>
      <c r="AN167" s="62"/>
      <c r="AO167" s="62"/>
      <c r="AP167" s="70"/>
      <c r="AY167" s="70"/>
      <c r="AZ167" s="62"/>
      <c r="BA167" s="62"/>
      <c r="BB167" s="62"/>
      <c r="BC167" s="62"/>
      <c r="BD167" s="62"/>
      <c r="BE167" s="62"/>
      <c r="BF167" s="62"/>
      <c r="BG167" s="62"/>
      <c r="BH167" s="62"/>
    </row>
    <row r="168" spans="1:60" s="68" customFormat="1" x14ac:dyDescent="0.2">
      <c r="A168" s="62"/>
      <c r="B168" s="62"/>
      <c r="C168" s="75"/>
      <c r="D168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7"/>
      <c r="X168" s="5"/>
      <c r="Y168" s="96"/>
      <c r="Z168" s="96"/>
      <c r="AA168" s="96"/>
      <c r="AB168" s="96"/>
      <c r="AC168" s="96"/>
      <c r="AD168" s="96"/>
      <c r="AE168" s="96"/>
      <c r="AH168" s="85"/>
      <c r="AI168" s="79"/>
      <c r="AL168" s="76"/>
      <c r="AN168" s="62"/>
      <c r="AO168" s="62"/>
      <c r="AP168" s="70"/>
      <c r="AY168" s="70"/>
      <c r="AZ168" s="62"/>
      <c r="BA168" s="62"/>
      <c r="BB168" s="62"/>
      <c r="BC168" s="62"/>
      <c r="BD168" s="62"/>
      <c r="BE168" s="62"/>
      <c r="BF168" s="62"/>
      <c r="BG168" s="62"/>
      <c r="BH168" s="62"/>
    </row>
    <row r="169" spans="1:60" s="68" customFormat="1" x14ac:dyDescent="0.2">
      <c r="A169" s="62"/>
      <c r="B169" s="62"/>
      <c r="C169" s="75"/>
      <c r="D169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7"/>
      <c r="X169" s="5"/>
      <c r="Y169" s="96"/>
      <c r="Z169" s="96"/>
      <c r="AA169" s="96"/>
      <c r="AB169" s="96"/>
      <c r="AC169" s="96"/>
      <c r="AD169" s="96"/>
      <c r="AE169" s="96"/>
      <c r="AH169" s="85"/>
      <c r="AI169" s="79"/>
      <c r="AL169" s="76"/>
      <c r="AN169" s="62"/>
      <c r="AO169" s="62"/>
      <c r="AP169" s="70"/>
      <c r="AY169" s="70"/>
      <c r="AZ169" s="62"/>
      <c r="BA169" s="62"/>
      <c r="BB169" s="62"/>
      <c r="BC169" s="62"/>
      <c r="BD169" s="62"/>
      <c r="BE169" s="62"/>
      <c r="BF169" s="62"/>
      <c r="BG169" s="62"/>
      <c r="BH169" s="62"/>
    </row>
    <row r="170" spans="1:60" s="68" customFormat="1" x14ac:dyDescent="0.2">
      <c r="A170" s="62"/>
      <c r="B170" s="62"/>
      <c r="C170" s="75"/>
      <c r="D170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7"/>
      <c r="X170" s="5"/>
      <c r="Y170" s="96"/>
      <c r="Z170" s="96"/>
      <c r="AA170" s="96"/>
      <c r="AB170" s="96"/>
      <c r="AC170" s="96"/>
      <c r="AD170" s="96"/>
      <c r="AE170" s="96"/>
      <c r="AH170" s="85"/>
      <c r="AI170" s="79"/>
      <c r="AL170" s="76"/>
      <c r="AN170" s="62"/>
      <c r="AO170" s="62"/>
      <c r="AP170" s="70"/>
      <c r="AY170" s="70"/>
      <c r="AZ170" s="62"/>
      <c r="BA170" s="62"/>
      <c r="BB170" s="62"/>
      <c r="BC170" s="62"/>
      <c r="BD170" s="62"/>
      <c r="BE170" s="62"/>
      <c r="BF170" s="62"/>
      <c r="BG170" s="62"/>
      <c r="BH170" s="62"/>
    </row>
    <row r="171" spans="1:60" s="68" customFormat="1" x14ac:dyDescent="0.2">
      <c r="A171" s="62"/>
      <c r="B171" s="62"/>
      <c r="C171" s="75"/>
      <c r="D171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7"/>
      <c r="X171" s="5"/>
      <c r="Y171" s="96"/>
      <c r="Z171" s="96"/>
      <c r="AA171" s="96"/>
      <c r="AB171" s="96"/>
      <c r="AC171" s="96"/>
      <c r="AD171" s="96"/>
      <c r="AE171" s="96"/>
      <c r="AH171" s="85"/>
      <c r="AI171" s="79"/>
      <c r="AL171" s="76"/>
      <c r="AN171" s="62"/>
      <c r="AO171" s="62"/>
      <c r="AP171" s="70"/>
      <c r="AY171" s="70"/>
      <c r="AZ171" s="62"/>
      <c r="BA171" s="62"/>
      <c r="BB171" s="62"/>
      <c r="BC171" s="62"/>
      <c r="BD171" s="62"/>
      <c r="BE171" s="62"/>
      <c r="BF171" s="62"/>
      <c r="BG171" s="62"/>
      <c r="BH171" s="62"/>
    </row>
    <row r="172" spans="1:60" s="68" customFormat="1" x14ac:dyDescent="0.2">
      <c r="A172" s="62"/>
      <c r="B172" s="62"/>
      <c r="C172" s="75"/>
      <c r="D17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7"/>
      <c r="X172" s="5"/>
      <c r="Y172" s="96"/>
      <c r="Z172" s="96"/>
      <c r="AA172" s="96"/>
      <c r="AB172" s="96"/>
      <c r="AC172" s="96"/>
      <c r="AD172" s="96"/>
      <c r="AE172" s="96"/>
      <c r="AH172" s="85"/>
      <c r="AI172" s="79"/>
      <c r="AL172" s="76"/>
      <c r="AN172" s="62"/>
      <c r="AO172" s="62"/>
      <c r="AP172" s="70"/>
      <c r="AY172" s="70"/>
      <c r="AZ172" s="62"/>
      <c r="BA172" s="62"/>
      <c r="BB172" s="62"/>
      <c r="BC172" s="62"/>
      <c r="BD172" s="62"/>
      <c r="BE172" s="62"/>
      <c r="BF172" s="62"/>
      <c r="BG172" s="62"/>
      <c r="BH172" s="62"/>
    </row>
    <row r="173" spans="1:60" s="68" customFormat="1" x14ac:dyDescent="0.2">
      <c r="A173" s="62"/>
      <c r="B173" s="62"/>
      <c r="C173" s="75"/>
      <c r="D173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7"/>
      <c r="X173" s="5"/>
      <c r="Y173" s="96"/>
      <c r="Z173" s="96"/>
      <c r="AA173" s="96"/>
      <c r="AB173" s="96"/>
      <c r="AC173" s="96"/>
      <c r="AD173" s="96"/>
      <c r="AE173" s="96"/>
      <c r="AH173" s="85"/>
      <c r="AI173" s="79"/>
      <c r="AL173" s="76"/>
      <c r="AN173" s="62"/>
      <c r="AO173" s="62"/>
      <c r="AP173" s="70"/>
      <c r="AY173" s="70"/>
      <c r="AZ173" s="62"/>
      <c r="BA173" s="62"/>
      <c r="BB173" s="62"/>
      <c r="BC173" s="62"/>
      <c r="BD173" s="62"/>
      <c r="BE173" s="62"/>
      <c r="BF173" s="62"/>
      <c r="BG173" s="62"/>
      <c r="BH173" s="62"/>
    </row>
    <row r="174" spans="1:60" s="68" customFormat="1" x14ac:dyDescent="0.2">
      <c r="A174" s="62"/>
      <c r="B174" s="62"/>
      <c r="C174" s="75"/>
      <c r="D174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7"/>
      <c r="X174" s="5"/>
      <c r="Y174" s="96"/>
      <c r="Z174" s="96"/>
      <c r="AA174" s="96"/>
      <c r="AB174" s="96"/>
      <c r="AC174" s="96"/>
      <c r="AD174" s="96"/>
      <c r="AE174" s="96"/>
      <c r="AH174" s="85"/>
      <c r="AI174" s="79"/>
      <c r="AL174" s="76"/>
      <c r="AN174" s="62"/>
      <c r="AO174" s="62"/>
      <c r="AP174" s="70"/>
      <c r="AY174" s="70"/>
      <c r="AZ174" s="62"/>
      <c r="BA174" s="62"/>
      <c r="BB174" s="62"/>
      <c r="BC174" s="62"/>
      <c r="BD174" s="62"/>
      <c r="BE174" s="62"/>
      <c r="BF174" s="62"/>
      <c r="BG174" s="62"/>
      <c r="BH174" s="62"/>
    </row>
    <row r="175" spans="1:60" s="68" customFormat="1" x14ac:dyDescent="0.2">
      <c r="A175" s="62"/>
      <c r="B175" s="62"/>
      <c r="C175" s="75"/>
      <c r="D175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7"/>
      <c r="X175" s="5"/>
      <c r="Y175" s="96"/>
      <c r="Z175" s="96"/>
      <c r="AA175" s="96"/>
      <c r="AB175" s="96"/>
      <c r="AC175" s="96"/>
      <c r="AD175" s="96"/>
      <c r="AE175" s="96"/>
      <c r="AH175" s="85"/>
      <c r="AI175" s="79"/>
      <c r="AL175" s="76"/>
      <c r="AN175" s="62"/>
      <c r="AO175" s="62"/>
      <c r="AP175" s="70"/>
      <c r="AY175" s="70"/>
      <c r="AZ175" s="62"/>
      <c r="BA175" s="62"/>
      <c r="BB175" s="62"/>
      <c r="BC175" s="62"/>
      <c r="BD175" s="62"/>
      <c r="BE175" s="62"/>
      <c r="BF175" s="62"/>
      <c r="BG175" s="62"/>
      <c r="BH175" s="62"/>
    </row>
    <row r="176" spans="1:60" s="68" customFormat="1" x14ac:dyDescent="0.2">
      <c r="A176" s="62"/>
      <c r="B176" s="62"/>
      <c r="C176" s="75"/>
      <c r="D176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7"/>
      <c r="X176" s="5"/>
      <c r="Y176" s="96"/>
      <c r="Z176" s="96"/>
      <c r="AA176" s="96"/>
      <c r="AB176" s="96"/>
      <c r="AC176" s="96"/>
      <c r="AD176" s="96"/>
      <c r="AE176" s="96"/>
      <c r="AH176" s="85"/>
      <c r="AI176" s="79"/>
      <c r="AL176" s="76"/>
      <c r="AN176" s="62"/>
      <c r="AO176" s="62"/>
      <c r="AP176" s="70"/>
      <c r="AY176" s="70"/>
      <c r="AZ176" s="62"/>
      <c r="BA176" s="62"/>
      <c r="BB176" s="62"/>
      <c r="BC176" s="62"/>
      <c r="BD176" s="62"/>
      <c r="BE176" s="62"/>
      <c r="BF176" s="62"/>
      <c r="BG176" s="62"/>
      <c r="BH176" s="62"/>
    </row>
    <row r="177" spans="1:60" s="68" customFormat="1" x14ac:dyDescent="0.2">
      <c r="A177" s="62"/>
      <c r="B177" s="62"/>
      <c r="C177" s="75"/>
      <c r="D177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7"/>
      <c r="X177" s="5"/>
      <c r="Y177" s="96"/>
      <c r="Z177" s="96"/>
      <c r="AA177" s="96"/>
      <c r="AB177" s="96"/>
      <c r="AC177" s="96"/>
      <c r="AD177" s="96"/>
      <c r="AE177" s="96"/>
      <c r="AH177" s="85"/>
      <c r="AI177" s="79"/>
      <c r="AL177" s="76"/>
      <c r="AN177" s="62"/>
      <c r="AO177" s="62"/>
      <c r="AP177" s="70"/>
      <c r="AY177" s="70"/>
      <c r="AZ177" s="62"/>
      <c r="BA177" s="62"/>
      <c r="BB177" s="62"/>
      <c r="BC177" s="62"/>
      <c r="BD177" s="62"/>
      <c r="BE177" s="62"/>
      <c r="BF177" s="62"/>
      <c r="BG177" s="62"/>
      <c r="BH177" s="62"/>
    </row>
    <row r="178" spans="1:60" s="68" customFormat="1" x14ac:dyDescent="0.2">
      <c r="A178" s="62"/>
      <c r="B178" s="62"/>
      <c r="C178" s="75"/>
      <c r="D178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7"/>
      <c r="X178" s="5"/>
      <c r="Y178" s="96"/>
      <c r="Z178" s="96"/>
      <c r="AA178" s="96"/>
      <c r="AB178" s="96"/>
      <c r="AC178" s="96"/>
      <c r="AD178" s="96"/>
      <c r="AE178" s="96"/>
      <c r="AH178" s="85"/>
      <c r="AI178" s="79"/>
      <c r="AL178" s="76"/>
      <c r="AN178" s="62"/>
      <c r="AO178" s="62"/>
      <c r="AP178" s="70"/>
      <c r="AY178" s="70"/>
      <c r="AZ178" s="62"/>
      <c r="BA178" s="62"/>
      <c r="BB178" s="62"/>
      <c r="BC178" s="62"/>
      <c r="BD178" s="62"/>
      <c r="BE178" s="62"/>
      <c r="BF178" s="62"/>
      <c r="BG178" s="62"/>
      <c r="BH178" s="62"/>
    </row>
    <row r="179" spans="1:60" s="68" customFormat="1" x14ac:dyDescent="0.2">
      <c r="A179" s="62"/>
      <c r="B179" s="62"/>
      <c r="C179" s="75"/>
      <c r="D179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7"/>
      <c r="X179" s="5"/>
      <c r="Y179" s="96"/>
      <c r="Z179" s="96"/>
      <c r="AA179" s="96"/>
      <c r="AB179" s="96"/>
      <c r="AC179" s="96"/>
      <c r="AD179" s="96"/>
      <c r="AE179" s="96"/>
      <c r="AH179" s="85"/>
      <c r="AI179" s="79"/>
      <c r="AL179" s="76"/>
      <c r="AN179" s="62"/>
      <c r="AO179" s="62"/>
      <c r="AP179" s="70"/>
      <c r="AY179" s="70"/>
      <c r="AZ179" s="62"/>
      <c r="BA179" s="62"/>
      <c r="BB179" s="62"/>
      <c r="BC179" s="62"/>
      <c r="BD179" s="62"/>
      <c r="BE179" s="62"/>
      <c r="BF179" s="62"/>
      <c r="BG179" s="62"/>
      <c r="BH179" s="62"/>
    </row>
    <row r="180" spans="1:60" s="68" customFormat="1" x14ac:dyDescent="0.2">
      <c r="A180" s="62"/>
      <c r="B180" s="62"/>
      <c r="C180" s="75"/>
      <c r="D180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7"/>
      <c r="X180" s="5"/>
      <c r="Y180" s="96"/>
      <c r="Z180" s="96"/>
      <c r="AA180" s="96"/>
      <c r="AB180" s="96"/>
      <c r="AC180" s="96"/>
      <c r="AD180" s="96"/>
      <c r="AE180" s="96"/>
      <c r="AH180" s="85"/>
      <c r="AI180" s="79"/>
      <c r="AL180" s="76"/>
      <c r="AN180" s="62"/>
      <c r="AO180" s="62"/>
      <c r="AP180" s="70"/>
      <c r="AY180" s="70"/>
      <c r="AZ180" s="62"/>
      <c r="BA180" s="62"/>
      <c r="BB180" s="62"/>
      <c r="BC180" s="62"/>
      <c r="BD180" s="62"/>
      <c r="BE180" s="62"/>
      <c r="BF180" s="62"/>
      <c r="BG180" s="62"/>
      <c r="BH180" s="62"/>
    </row>
    <row r="181" spans="1:60" s="68" customFormat="1" x14ac:dyDescent="0.2">
      <c r="A181" s="62"/>
      <c r="B181" s="62"/>
      <c r="C181" s="75"/>
      <c r="D181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7"/>
      <c r="X181" s="5"/>
      <c r="Y181" s="96"/>
      <c r="Z181" s="96"/>
      <c r="AA181" s="96"/>
      <c r="AB181" s="96"/>
      <c r="AC181" s="96"/>
      <c r="AD181" s="96"/>
      <c r="AE181" s="96"/>
      <c r="AH181" s="85"/>
      <c r="AI181" s="79"/>
      <c r="AL181" s="76"/>
      <c r="AN181" s="62"/>
      <c r="AO181" s="62"/>
      <c r="AP181" s="70"/>
      <c r="AY181" s="70"/>
      <c r="AZ181" s="62"/>
      <c r="BA181" s="62"/>
      <c r="BB181" s="62"/>
      <c r="BC181" s="62"/>
      <c r="BD181" s="62"/>
      <c r="BE181" s="62"/>
      <c r="BF181" s="62"/>
      <c r="BG181" s="62"/>
      <c r="BH181" s="62"/>
    </row>
    <row r="182" spans="1:60" s="68" customFormat="1" x14ac:dyDescent="0.2">
      <c r="A182" s="62"/>
      <c r="B182" s="62"/>
      <c r="C182" s="75"/>
      <c r="D18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7"/>
      <c r="X182" s="5"/>
      <c r="Y182" s="96"/>
      <c r="Z182" s="96"/>
      <c r="AA182" s="96"/>
      <c r="AB182" s="96"/>
      <c r="AC182" s="96"/>
      <c r="AD182" s="96"/>
      <c r="AE182" s="96"/>
      <c r="AH182" s="85"/>
      <c r="AI182" s="79"/>
      <c r="AL182" s="76"/>
      <c r="AN182" s="62"/>
      <c r="AO182" s="62"/>
      <c r="AP182" s="70"/>
      <c r="AY182" s="70"/>
      <c r="AZ182" s="62"/>
      <c r="BA182" s="62"/>
      <c r="BB182" s="62"/>
      <c r="BC182" s="62"/>
      <c r="BD182" s="62"/>
      <c r="BE182" s="62"/>
      <c r="BF182" s="62"/>
      <c r="BG182" s="62"/>
      <c r="BH182" s="62"/>
    </row>
    <row r="183" spans="1:60" s="68" customFormat="1" x14ac:dyDescent="0.2">
      <c r="A183" s="62"/>
      <c r="B183" s="62"/>
      <c r="C183" s="75"/>
      <c r="D183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7"/>
      <c r="X183" s="5"/>
      <c r="Y183" s="96"/>
      <c r="Z183" s="96"/>
      <c r="AA183" s="96"/>
      <c r="AB183" s="96"/>
      <c r="AC183" s="96"/>
      <c r="AD183" s="96"/>
      <c r="AE183" s="96"/>
      <c r="AH183" s="85"/>
      <c r="AI183" s="79"/>
      <c r="AL183" s="76"/>
      <c r="AN183" s="62"/>
      <c r="AO183" s="62"/>
      <c r="AP183" s="70"/>
      <c r="AY183" s="70"/>
      <c r="AZ183" s="62"/>
      <c r="BA183" s="62"/>
      <c r="BB183" s="62"/>
      <c r="BC183" s="62"/>
      <c r="BD183" s="62"/>
      <c r="BE183" s="62"/>
      <c r="BF183" s="62"/>
      <c r="BG183" s="62"/>
      <c r="BH183" s="62"/>
    </row>
    <row r="184" spans="1:60" s="68" customFormat="1" x14ac:dyDescent="0.2">
      <c r="A184" s="62"/>
      <c r="B184" s="62"/>
      <c r="C184" s="75"/>
      <c r="D184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7"/>
      <c r="X184" s="5"/>
      <c r="Y184" s="96"/>
      <c r="Z184" s="96"/>
      <c r="AA184" s="96"/>
      <c r="AB184" s="96"/>
      <c r="AC184" s="96"/>
      <c r="AD184" s="96"/>
      <c r="AE184" s="96"/>
      <c r="AH184" s="85"/>
      <c r="AI184" s="79"/>
      <c r="AL184" s="76"/>
      <c r="AN184" s="62"/>
      <c r="AO184" s="62"/>
      <c r="AP184" s="70"/>
      <c r="AY184" s="70"/>
      <c r="AZ184" s="62"/>
      <c r="BA184" s="62"/>
      <c r="BB184" s="62"/>
      <c r="BC184" s="62"/>
      <c r="BD184" s="62"/>
      <c r="BE184" s="62"/>
      <c r="BF184" s="62"/>
      <c r="BG184" s="62"/>
      <c r="BH184" s="62"/>
    </row>
    <row r="185" spans="1:60" s="68" customFormat="1" x14ac:dyDescent="0.2">
      <c r="A185" s="62"/>
      <c r="B185" s="62"/>
      <c r="C185" s="75"/>
      <c r="D185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7"/>
      <c r="X185" s="5"/>
      <c r="Y185" s="96"/>
      <c r="Z185" s="96"/>
      <c r="AA185" s="96"/>
      <c r="AB185" s="96"/>
      <c r="AC185" s="96"/>
      <c r="AD185" s="96"/>
      <c r="AE185" s="96"/>
      <c r="AH185" s="85"/>
      <c r="AI185" s="79"/>
      <c r="AL185" s="76"/>
      <c r="AN185" s="62"/>
      <c r="AO185" s="62"/>
      <c r="AP185" s="70"/>
      <c r="AY185" s="70"/>
      <c r="AZ185" s="62"/>
      <c r="BA185" s="62"/>
      <c r="BB185" s="62"/>
      <c r="BC185" s="62"/>
      <c r="BD185" s="62"/>
      <c r="BE185" s="62"/>
      <c r="BF185" s="62"/>
      <c r="BG185" s="62"/>
      <c r="BH185" s="62"/>
    </row>
    <row r="186" spans="1:60" s="68" customFormat="1" x14ac:dyDescent="0.2">
      <c r="A186" s="62"/>
      <c r="B186" s="62"/>
      <c r="C186" s="75"/>
      <c r="D186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7"/>
      <c r="X186" s="5"/>
      <c r="Y186" s="96"/>
      <c r="Z186" s="96"/>
      <c r="AA186" s="96"/>
      <c r="AB186" s="96"/>
      <c r="AC186" s="96"/>
      <c r="AD186" s="96"/>
      <c r="AE186" s="96"/>
      <c r="AH186" s="85"/>
      <c r="AI186" s="79"/>
      <c r="AL186" s="76"/>
      <c r="AN186" s="62"/>
      <c r="AO186" s="62"/>
      <c r="AP186" s="70"/>
      <c r="AY186" s="70"/>
      <c r="AZ186" s="62"/>
      <c r="BA186" s="62"/>
      <c r="BB186" s="62"/>
      <c r="BC186" s="62"/>
      <c r="BD186" s="62"/>
      <c r="BE186" s="62"/>
      <c r="BF186" s="62"/>
      <c r="BG186" s="62"/>
      <c r="BH186" s="62"/>
    </row>
    <row r="187" spans="1:60" s="68" customFormat="1" x14ac:dyDescent="0.2">
      <c r="A187" s="62"/>
      <c r="B187" s="62"/>
      <c r="C187" s="75"/>
      <c r="D187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7"/>
      <c r="X187" s="5"/>
      <c r="Y187" s="96"/>
      <c r="Z187" s="96"/>
      <c r="AA187" s="96"/>
      <c r="AB187" s="96"/>
      <c r="AC187" s="96"/>
      <c r="AD187" s="96"/>
      <c r="AE187" s="96"/>
      <c r="AH187" s="85"/>
      <c r="AI187" s="79"/>
      <c r="AL187" s="76"/>
      <c r="AN187" s="62"/>
      <c r="AO187" s="62"/>
      <c r="AP187" s="70"/>
      <c r="AY187" s="70"/>
      <c r="AZ187" s="62"/>
      <c r="BA187" s="62"/>
      <c r="BB187" s="62"/>
      <c r="BC187" s="62"/>
      <c r="BD187" s="62"/>
      <c r="BE187" s="62"/>
      <c r="BF187" s="62"/>
      <c r="BG187" s="62"/>
      <c r="BH187" s="62"/>
    </row>
    <row r="188" spans="1:60" s="68" customFormat="1" x14ac:dyDescent="0.2">
      <c r="A188" s="62"/>
      <c r="B188" s="62"/>
      <c r="C188" s="75"/>
      <c r="D188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7"/>
      <c r="X188" s="5"/>
      <c r="Y188" s="96"/>
      <c r="Z188" s="96"/>
      <c r="AA188" s="96"/>
      <c r="AB188" s="96"/>
      <c r="AC188" s="96"/>
      <c r="AD188" s="96"/>
      <c r="AE188" s="96"/>
      <c r="AH188" s="85"/>
      <c r="AI188" s="79"/>
      <c r="AL188" s="76"/>
      <c r="AN188" s="62"/>
      <c r="AO188" s="62"/>
      <c r="AP188" s="70"/>
      <c r="AY188" s="70"/>
      <c r="AZ188" s="62"/>
      <c r="BA188" s="62"/>
      <c r="BB188" s="62"/>
      <c r="BC188" s="62"/>
      <c r="BD188" s="62"/>
      <c r="BE188" s="62"/>
      <c r="BF188" s="62"/>
      <c r="BG188" s="62"/>
      <c r="BH188" s="62"/>
    </row>
    <row r="189" spans="1:60" s="68" customFormat="1" x14ac:dyDescent="0.2">
      <c r="A189" s="62"/>
      <c r="B189" s="62"/>
      <c r="C189" s="75"/>
      <c r="D189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7"/>
      <c r="X189" s="5"/>
      <c r="Y189" s="96"/>
      <c r="Z189" s="96"/>
      <c r="AA189" s="96"/>
      <c r="AB189" s="96"/>
      <c r="AC189" s="96"/>
      <c r="AD189" s="96"/>
      <c r="AE189" s="96"/>
      <c r="AH189" s="85"/>
      <c r="AI189" s="79"/>
      <c r="AL189" s="76"/>
      <c r="AN189" s="62"/>
      <c r="AO189" s="62"/>
      <c r="AP189" s="70"/>
      <c r="AY189" s="70"/>
      <c r="AZ189" s="62"/>
      <c r="BA189" s="62"/>
      <c r="BB189" s="62"/>
      <c r="BC189" s="62"/>
      <c r="BD189" s="62"/>
      <c r="BE189" s="62"/>
      <c r="BF189" s="62"/>
      <c r="BG189" s="62"/>
      <c r="BH189" s="62"/>
    </row>
    <row r="190" spans="1:60" s="68" customFormat="1" x14ac:dyDescent="0.2">
      <c r="A190" s="62"/>
      <c r="B190" s="62"/>
      <c r="C190" s="75"/>
      <c r="D190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7"/>
      <c r="X190" s="5"/>
      <c r="Y190" s="96"/>
      <c r="Z190" s="96"/>
      <c r="AA190" s="96"/>
      <c r="AB190" s="96"/>
      <c r="AC190" s="96"/>
      <c r="AD190" s="96"/>
      <c r="AE190" s="96"/>
      <c r="AH190" s="85"/>
      <c r="AI190" s="79"/>
      <c r="AL190" s="76"/>
      <c r="AN190" s="62"/>
      <c r="AO190" s="62"/>
      <c r="AP190" s="70"/>
      <c r="AY190" s="70"/>
      <c r="AZ190" s="62"/>
      <c r="BA190" s="62"/>
      <c r="BB190" s="62"/>
      <c r="BC190" s="62"/>
      <c r="BD190" s="62"/>
      <c r="BE190" s="62"/>
      <c r="BF190" s="62"/>
      <c r="BG190" s="62"/>
      <c r="BH190" s="62"/>
    </row>
    <row r="191" spans="1:60" s="68" customFormat="1" x14ac:dyDescent="0.2">
      <c r="A191" s="62"/>
      <c r="B191" s="62"/>
      <c r="C191" s="75"/>
      <c r="D191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7"/>
      <c r="X191" s="5"/>
      <c r="Y191" s="96"/>
      <c r="Z191" s="96"/>
      <c r="AA191" s="96"/>
      <c r="AB191" s="96"/>
      <c r="AC191" s="96"/>
      <c r="AD191" s="96"/>
      <c r="AE191" s="96"/>
      <c r="AH191" s="85"/>
      <c r="AI191" s="79"/>
      <c r="AL191" s="76"/>
      <c r="AN191" s="62"/>
      <c r="AO191" s="62"/>
      <c r="AP191" s="70"/>
      <c r="AY191" s="70"/>
      <c r="AZ191" s="62"/>
      <c r="BA191" s="62"/>
      <c r="BB191" s="62"/>
      <c r="BC191" s="62"/>
      <c r="BD191" s="62"/>
      <c r="BE191" s="62"/>
      <c r="BF191" s="62"/>
      <c r="BG191" s="62"/>
      <c r="BH191" s="62"/>
    </row>
    <row r="192" spans="1:60" s="68" customFormat="1" x14ac:dyDescent="0.2">
      <c r="A192" s="62"/>
      <c r="B192" s="62"/>
      <c r="C192" s="75"/>
      <c r="D19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7"/>
      <c r="X192" s="5"/>
      <c r="Y192" s="96"/>
      <c r="Z192" s="96"/>
      <c r="AA192" s="96"/>
      <c r="AB192" s="96"/>
      <c r="AC192" s="96"/>
      <c r="AD192" s="96"/>
      <c r="AE192" s="96"/>
      <c r="AH192" s="85"/>
      <c r="AI192" s="79"/>
      <c r="AL192" s="76"/>
      <c r="AN192" s="62"/>
      <c r="AO192" s="62"/>
      <c r="AP192" s="70"/>
      <c r="AY192" s="70"/>
      <c r="AZ192" s="62"/>
      <c r="BA192" s="62"/>
      <c r="BB192" s="62"/>
      <c r="BC192" s="62"/>
      <c r="BD192" s="62"/>
      <c r="BE192" s="62"/>
      <c r="BF192" s="62"/>
      <c r="BG192" s="62"/>
      <c r="BH192" s="62"/>
    </row>
    <row r="193" spans="1:60" s="68" customFormat="1" x14ac:dyDescent="0.2">
      <c r="A193" s="62"/>
      <c r="B193" s="62"/>
      <c r="C193" s="75"/>
      <c r="D193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7"/>
      <c r="X193" s="5"/>
      <c r="Y193" s="96"/>
      <c r="Z193" s="96"/>
      <c r="AA193" s="96"/>
      <c r="AB193" s="96"/>
      <c r="AC193" s="96"/>
      <c r="AD193" s="96"/>
      <c r="AE193" s="96"/>
      <c r="AH193" s="85"/>
      <c r="AI193" s="79"/>
      <c r="AL193" s="76"/>
      <c r="AN193" s="62"/>
      <c r="AO193" s="62"/>
      <c r="AP193" s="70"/>
      <c r="AY193" s="70"/>
      <c r="AZ193" s="62"/>
      <c r="BA193" s="62"/>
      <c r="BB193" s="62"/>
      <c r="BC193" s="62"/>
      <c r="BD193" s="62"/>
      <c r="BE193" s="62"/>
      <c r="BF193" s="62"/>
      <c r="BG193" s="62"/>
      <c r="BH193" s="62"/>
    </row>
    <row r="194" spans="1:60" s="68" customFormat="1" x14ac:dyDescent="0.2">
      <c r="A194" s="62"/>
      <c r="B194" s="62"/>
      <c r="C194" s="75"/>
      <c r="D194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7"/>
      <c r="X194" s="5"/>
      <c r="Y194" s="96"/>
      <c r="Z194" s="96"/>
      <c r="AA194" s="96"/>
      <c r="AB194" s="96"/>
      <c r="AC194" s="96"/>
      <c r="AD194" s="96"/>
      <c r="AE194" s="96"/>
      <c r="AH194" s="85"/>
      <c r="AI194" s="79"/>
      <c r="AL194" s="76"/>
      <c r="AN194" s="62"/>
      <c r="AO194" s="62"/>
      <c r="AP194" s="70"/>
      <c r="AY194" s="70"/>
      <c r="AZ194" s="62"/>
      <c r="BA194" s="62"/>
      <c r="BB194" s="62"/>
      <c r="BC194" s="62"/>
      <c r="BD194" s="62"/>
      <c r="BE194" s="62"/>
      <c r="BF194" s="62"/>
      <c r="BG194" s="62"/>
      <c r="BH194" s="62"/>
    </row>
    <row r="195" spans="1:60" s="68" customFormat="1" x14ac:dyDescent="0.2">
      <c r="A195" s="62"/>
      <c r="B195" s="62"/>
      <c r="C195" s="75"/>
      <c r="D195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7"/>
      <c r="X195" s="5"/>
      <c r="Y195" s="96"/>
      <c r="Z195" s="96"/>
      <c r="AA195" s="96"/>
      <c r="AB195" s="96"/>
      <c r="AC195" s="96"/>
      <c r="AD195" s="96"/>
      <c r="AE195" s="96"/>
      <c r="AH195" s="85"/>
      <c r="AI195" s="79"/>
      <c r="AL195" s="76"/>
      <c r="AN195" s="62"/>
      <c r="AO195" s="62"/>
      <c r="AP195" s="70"/>
      <c r="AY195" s="70"/>
      <c r="AZ195" s="62"/>
      <c r="BA195" s="62"/>
      <c r="BB195" s="62"/>
      <c r="BC195" s="62"/>
      <c r="BD195" s="62"/>
      <c r="BE195" s="62"/>
      <c r="BF195" s="62"/>
      <c r="BG195" s="62"/>
      <c r="BH195" s="62"/>
    </row>
    <row r="196" spans="1:60" s="68" customFormat="1" x14ac:dyDescent="0.2">
      <c r="A196" s="62"/>
      <c r="B196" s="62"/>
      <c r="C196" s="75"/>
      <c r="D196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7"/>
      <c r="X196" s="5"/>
      <c r="Y196" s="96"/>
      <c r="Z196" s="96"/>
      <c r="AA196" s="96"/>
      <c r="AB196" s="96"/>
      <c r="AC196" s="96"/>
      <c r="AD196" s="96"/>
      <c r="AE196" s="96"/>
      <c r="AH196" s="85"/>
      <c r="AI196" s="79"/>
      <c r="AL196" s="76"/>
      <c r="AN196" s="62"/>
      <c r="AO196" s="62"/>
      <c r="AP196" s="70"/>
      <c r="AY196" s="70"/>
      <c r="AZ196" s="62"/>
      <c r="BA196" s="62"/>
      <c r="BB196" s="62"/>
      <c r="BC196" s="62"/>
      <c r="BD196" s="62"/>
      <c r="BE196" s="62"/>
      <c r="BF196" s="62"/>
      <c r="BG196" s="62"/>
      <c r="BH196" s="62"/>
    </row>
    <row r="197" spans="1:60" s="68" customFormat="1" x14ac:dyDescent="0.2">
      <c r="A197" s="62"/>
      <c r="B197" s="62"/>
      <c r="C197" s="75"/>
      <c r="D197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7"/>
      <c r="X197" s="5"/>
      <c r="Y197" s="96"/>
      <c r="Z197" s="96"/>
      <c r="AA197" s="96"/>
      <c r="AB197" s="96"/>
      <c r="AC197" s="96"/>
      <c r="AD197" s="96"/>
      <c r="AE197" s="96"/>
      <c r="AH197" s="85"/>
      <c r="AI197" s="79"/>
      <c r="AL197" s="76"/>
      <c r="AN197" s="62"/>
      <c r="AO197" s="62"/>
      <c r="AP197" s="70"/>
      <c r="AY197" s="70"/>
      <c r="AZ197" s="62"/>
      <c r="BA197" s="62"/>
      <c r="BB197" s="62"/>
      <c r="BC197" s="62"/>
      <c r="BD197" s="62"/>
      <c r="BE197" s="62"/>
      <c r="BF197" s="62"/>
      <c r="BG197" s="62"/>
      <c r="BH197" s="62"/>
    </row>
    <row r="198" spans="1:60" s="68" customFormat="1" x14ac:dyDescent="0.2">
      <c r="A198" s="62"/>
      <c r="B198" s="62"/>
      <c r="C198" s="75"/>
      <c r="D198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7"/>
      <c r="X198" s="5"/>
      <c r="Y198" s="96"/>
      <c r="Z198" s="96"/>
      <c r="AA198" s="96"/>
      <c r="AB198" s="96"/>
      <c r="AC198" s="96"/>
      <c r="AD198" s="96"/>
      <c r="AE198" s="96"/>
      <c r="AH198" s="85"/>
      <c r="AI198" s="79"/>
      <c r="AL198" s="76"/>
      <c r="AN198" s="62"/>
      <c r="AO198" s="62"/>
      <c r="AP198" s="70"/>
      <c r="AY198" s="70"/>
      <c r="AZ198" s="62"/>
      <c r="BA198" s="62"/>
      <c r="BB198" s="62"/>
      <c r="BC198" s="62"/>
      <c r="BD198" s="62"/>
      <c r="BE198" s="62"/>
      <c r="BF198" s="62"/>
      <c r="BG198" s="62"/>
      <c r="BH198" s="62"/>
    </row>
    <row r="199" spans="1:60" s="68" customFormat="1" x14ac:dyDescent="0.2">
      <c r="A199" s="62"/>
      <c r="B199" s="62"/>
      <c r="C199" s="75"/>
      <c r="D199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7"/>
      <c r="X199" s="5"/>
      <c r="Y199" s="96"/>
      <c r="Z199" s="96"/>
      <c r="AA199" s="96"/>
      <c r="AB199" s="96"/>
      <c r="AC199" s="96"/>
      <c r="AD199" s="96"/>
      <c r="AE199" s="96"/>
      <c r="AH199" s="85"/>
      <c r="AI199" s="79"/>
      <c r="AL199" s="76"/>
      <c r="AN199" s="62"/>
      <c r="AO199" s="62"/>
      <c r="AP199" s="70"/>
      <c r="AY199" s="70"/>
      <c r="AZ199" s="62"/>
      <c r="BA199" s="62"/>
      <c r="BB199" s="62"/>
      <c r="BC199" s="62"/>
      <c r="BD199" s="62"/>
      <c r="BE199" s="62"/>
      <c r="BF199" s="62"/>
      <c r="BG199" s="62"/>
      <c r="BH199" s="62"/>
    </row>
    <row r="200" spans="1:60" s="68" customFormat="1" x14ac:dyDescent="0.2">
      <c r="A200" s="62"/>
      <c r="B200" s="62"/>
      <c r="C200" s="75"/>
      <c r="D200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7"/>
      <c r="X200" s="5"/>
      <c r="Y200" s="96"/>
      <c r="Z200" s="96"/>
      <c r="AA200" s="96"/>
      <c r="AB200" s="96"/>
      <c r="AC200" s="96"/>
      <c r="AD200" s="96"/>
      <c r="AE200" s="96"/>
      <c r="AH200" s="85"/>
      <c r="AI200" s="79"/>
      <c r="AL200" s="76"/>
      <c r="AN200" s="62"/>
      <c r="AO200" s="62"/>
      <c r="AP200" s="70"/>
      <c r="AY200" s="70"/>
      <c r="AZ200" s="62"/>
      <c r="BA200" s="62"/>
      <c r="BB200" s="62"/>
      <c r="BC200" s="62"/>
      <c r="BD200" s="62"/>
      <c r="BE200" s="62"/>
      <c r="BF200" s="62"/>
      <c r="BG200" s="62"/>
      <c r="BH200" s="62"/>
    </row>
    <row r="201" spans="1:60" s="68" customFormat="1" x14ac:dyDescent="0.2">
      <c r="A201" s="62"/>
      <c r="B201" s="62"/>
      <c r="C201" s="75"/>
      <c r="D201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7"/>
      <c r="X201" s="5"/>
      <c r="Y201" s="96"/>
      <c r="Z201" s="96"/>
      <c r="AA201" s="96"/>
      <c r="AB201" s="96"/>
      <c r="AC201" s="96"/>
      <c r="AD201" s="96"/>
      <c r="AE201" s="96"/>
      <c r="AH201" s="85"/>
      <c r="AI201" s="79"/>
      <c r="AL201" s="76"/>
      <c r="AN201" s="62"/>
      <c r="AO201" s="62"/>
      <c r="AP201" s="70"/>
      <c r="AY201" s="70"/>
      <c r="AZ201" s="62"/>
      <c r="BA201" s="62"/>
      <c r="BB201" s="62"/>
      <c r="BC201" s="62"/>
      <c r="BD201" s="62"/>
      <c r="BE201" s="62"/>
      <c r="BF201" s="62"/>
      <c r="BG201" s="62"/>
      <c r="BH201" s="62"/>
    </row>
    <row r="202" spans="1:60" s="68" customFormat="1" x14ac:dyDescent="0.2">
      <c r="A202" s="62"/>
      <c r="B202" s="62"/>
      <c r="C202" s="75"/>
      <c r="D20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7"/>
      <c r="X202" s="5"/>
      <c r="Y202" s="96"/>
      <c r="Z202" s="96"/>
      <c r="AA202" s="96"/>
      <c r="AB202" s="96"/>
      <c r="AC202" s="96"/>
      <c r="AD202" s="96"/>
      <c r="AE202" s="96"/>
      <c r="AH202" s="85"/>
      <c r="AI202" s="79"/>
      <c r="AL202" s="76"/>
      <c r="AN202" s="62"/>
      <c r="AO202" s="62"/>
      <c r="AP202" s="70"/>
      <c r="AY202" s="70"/>
      <c r="AZ202" s="62"/>
      <c r="BA202" s="62"/>
      <c r="BB202" s="62"/>
      <c r="BC202" s="62"/>
      <c r="BD202" s="62"/>
      <c r="BE202" s="62"/>
      <c r="BF202" s="62"/>
      <c r="BG202" s="62"/>
      <c r="BH202" s="62"/>
    </row>
    <row r="203" spans="1:60" s="68" customFormat="1" x14ac:dyDescent="0.2">
      <c r="A203" s="62"/>
      <c r="B203" s="62"/>
      <c r="C203" s="75"/>
      <c r="D203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7"/>
      <c r="X203" s="5"/>
      <c r="Y203" s="96"/>
      <c r="Z203" s="96"/>
      <c r="AA203" s="96"/>
      <c r="AB203" s="96"/>
      <c r="AC203" s="96"/>
      <c r="AD203" s="96"/>
      <c r="AE203" s="96"/>
      <c r="AH203" s="85"/>
      <c r="AI203" s="79"/>
      <c r="AL203" s="76"/>
      <c r="AN203" s="62"/>
      <c r="AO203" s="62"/>
      <c r="AP203" s="70"/>
      <c r="AY203" s="70"/>
      <c r="AZ203" s="62"/>
      <c r="BA203" s="62"/>
      <c r="BB203" s="62"/>
      <c r="BC203" s="62"/>
      <c r="BD203" s="62"/>
      <c r="BE203" s="62"/>
      <c r="BF203" s="62"/>
      <c r="BG203" s="62"/>
      <c r="BH203" s="62"/>
    </row>
    <row r="204" spans="1:60" s="68" customFormat="1" x14ac:dyDescent="0.2">
      <c r="A204" s="62"/>
      <c r="B204" s="62"/>
      <c r="C204" s="75"/>
      <c r="D204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7"/>
      <c r="X204" s="5"/>
      <c r="Y204" s="96"/>
      <c r="Z204" s="96"/>
      <c r="AA204" s="96"/>
      <c r="AB204" s="96"/>
      <c r="AC204" s="96"/>
      <c r="AD204" s="96"/>
      <c r="AE204" s="96"/>
      <c r="AH204" s="85"/>
      <c r="AI204" s="79"/>
      <c r="AL204" s="76"/>
      <c r="AN204" s="62"/>
      <c r="AO204" s="62"/>
      <c r="AP204" s="70"/>
      <c r="AY204" s="70"/>
      <c r="AZ204" s="62"/>
      <c r="BA204" s="62"/>
      <c r="BB204" s="62"/>
      <c r="BC204" s="62"/>
      <c r="BD204" s="62"/>
      <c r="BE204" s="62"/>
      <c r="BF204" s="62"/>
      <c r="BG204" s="62"/>
      <c r="BH204" s="62"/>
    </row>
    <row r="205" spans="1:60" s="68" customFormat="1" x14ac:dyDescent="0.2">
      <c r="A205" s="62"/>
      <c r="B205" s="62"/>
      <c r="C205" s="75"/>
      <c r="D205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7"/>
      <c r="X205" s="5"/>
      <c r="Y205" s="96"/>
      <c r="Z205" s="96"/>
      <c r="AA205" s="96"/>
      <c r="AB205" s="96"/>
      <c r="AC205" s="96"/>
      <c r="AD205" s="96"/>
      <c r="AE205" s="96"/>
      <c r="AH205" s="85"/>
      <c r="AI205" s="79"/>
      <c r="AL205" s="76"/>
      <c r="AN205" s="62"/>
      <c r="AO205" s="62"/>
      <c r="AP205" s="70"/>
      <c r="AY205" s="70"/>
      <c r="AZ205" s="62"/>
      <c r="BA205" s="62"/>
      <c r="BB205" s="62"/>
      <c r="BC205" s="62"/>
      <c r="BD205" s="62"/>
      <c r="BE205" s="62"/>
      <c r="BF205" s="62"/>
      <c r="BG205" s="62"/>
      <c r="BH205" s="62"/>
    </row>
    <row r="206" spans="1:60" s="68" customFormat="1" x14ac:dyDescent="0.2">
      <c r="A206" s="62"/>
      <c r="B206" s="62"/>
      <c r="C206" s="75"/>
      <c r="D206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7"/>
      <c r="X206" s="5"/>
      <c r="Y206" s="96"/>
      <c r="Z206" s="96"/>
      <c r="AA206" s="96"/>
      <c r="AB206" s="96"/>
      <c r="AC206" s="96"/>
      <c r="AD206" s="96"/>
      <c r="AE206" s="96"/>
      <c r="AH206" s="85"/>
      <c r="AI206" s="79"/>
      <c r="AL206" s="76"/>
      <c r="AN206" s="62"/>
      <c r="AO206" s="62"/>
      <c r="AP206" s="70"/>
      <c r="AY206" s="70"/>
      <c r="AZ206" s="62"/>
      <c r="BA206" s="62"/>
      <c r="BB206" s="62"/>
      <c r="BC206" s="62"/>
      <c r="BD206" s="62"/>
      <c r="BE206" s="62"/>
      <c r="BF206" s="62"/>
      <c r="BG206" s="62"/>
      <c r="BH206" s="62"/>
    </row>
    <row r="207" spans="1:60" s="68" customFormat="1" x14ac:dyDescent="0.2">
      <c r="A207" s="62"/>
      <c r="B207" s="62"/>
      <c r="C207" s="75"/>
      <c r="D207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7"/>
      <c r="X207" s="5"/>
      <c r="Y207" s="96"/>
      <c r="Z207" s="96"/>
      <c r="AA207" s="96"/>
      <c r="AB207" s="96"/>
      <c r="AC207" s="96"/>
      <c r="AD207" s="96"/>
      <c r="AE207" s="96"/>
      <c r="AH207" s="85"/>
      <c r="AI207" s="79"/>
      <c r="AL207" s="76"/>
      <c r="AN207" s="62"/>
      <c r="AO207" s="62"/>
      <c r="AP207" s="70"/>
      <c r="AY207" s="70"/>
      <c r="AZ207" s="62"/>
      <c r="BA207" s="62"/>
      <c r="BB207" s="62"/>
      <c r="BC207" s="62"/>
      <c r="BD207" s="62"/>
      <c r="BE207" s="62"/>
      <c r="BF207" s="62"/>
      <c r="BG207" s="62"/>
      <c r="BH207" s="62"/>
    </row>
    <row r="208" spans="1:60" s="68" customFormat="1" x14ac:dyDescent="0.2">
      <c r="A208" s="62"/>
      <c r="B208" s="62"/>
      <c r="C208" s="75"/>
      <c r="D208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7"/>
      <c r="X208" s="5"/>
      <c r="Y208" s="96"/>
      <c r="Z208" s="96"/>
      <c r="AA208" s="96"/>
      <c r="AB208" s="96"/>
      <c r="AC208" s="96"/>
      <c r="AD208" s="96"/>
      <c r="AE208" s="96"/>
      <c r="AH208" s="85"/>
      <c r="AI208" s="79"/>
      <c r="AL208" s="76"/>
      <c r="AN208" s="62"/>
      <c r="AO208" s="62"/>
      <c r="AP208" s="70"/>
      <c r="AY208" s="70"/>
      <c r="AZ208" s="62"/>
      <c r="BA208" s="62"/>
      <c r="BB208" s="62"/>
      <c r="BC208" s="62"/>
      <c r="BD208" s="62"/>
      <c r="BE208" s="62"/>
      <c r="BF208" s="62"/>
      <c r="BG208" s="62"/>
      <c r="BH208" s="62"/>
    </row>
    <row r="209" spans="1:60" s="68" customFormat="1" x14ac:dyDescent="0.2">
      <c r="A209" s="62"/>
      <c r="B209" s="62"/>
      <c r="C209" s="75"/>
      <c r="D209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7"/>
      <c r="X209" s="5"/>
      <c r="Y209" s="96"/>
      <c r="Z209" s="96"/>
      <c r="AA209" s="96"/>
      <c r="AB209" s="96"/>
      <c r="AC209" s="96"/>
      <c r="AD209" s="96"/>
      <c r="AE209" s="96"/>
      <c r="AH209" s="85"/>
      <c r="AI209" s="79"/>
      <c r="AL209" s="76"/>
      <c r="AN209" s="62"/>
      <c r="AO209" s="62"/>
      <c r="AP209" s="70"/>
      <c r="AY209" s="70"/>
      <c r="AZ209" s="62"/>
      <c r="BA209" s="62"/>
      <c r="BB209" s="62"/>
      <c r="BC209" s="62"/>
      <c r="BD209" s="62"/>
      <c r="BE209" s="62"/>
      <c r="BF209" s="62"/>
      <c r="BG209" s="62"/>
      <c r="BH209" s="62"/>
    </row>
    <row r="210" spans="1:60" s="68" customFormat="1" x14ac:dyDescent="0.2">
      <c r="A210" s="62"/>
      <c r="B210" s="62"/>
      <c r="C210" s="75"/>
      <c r="D210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7"/>
      <c r="X210" s="5"/>
      <c r="Y210" s="96"/>
      <c r="Z210" s="96"/>
      <c r="AA210" s="96"/>
      <c r="AB210" s="96"/>
      <c r="AC210" s="96"/>
      <c r="AD210" s="96"/>
      <c r="AE210" s="96"/>
      <c r="AH210" s="85"/>
      <c r="AI210" s="79"/>
      <c r="AL210" s="76"/>
      <c r="AN210" s="62"/>
      <c r="AO210" s="62"/>
      <c r="AP210" s="70"/>
      <c r="AY210" s="70"/>
      <c r="AZ210" s="62"/>
      <c r="BA210" s="62"/>
      <c r="BB210" s="62"/>
      <c r="BC210" s="62"/>
      <c r="BD210" s="62"/>
      <c r="BE210" s="62"/>
      <c r="BF210" s="62"/>
      <c r="BG210" s="62"/>
      <c r="BH210" s="62"/>
    </row>
    <row r="211" spans="1:60" s="68" customFormat="1" x14ac:dyDescent="0.2">
      <c r="A211" s="62"/>
      <c r="B211" s="62"/>
      <c r="C211" s="75"/>
      <c r="D211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7"/>
      <c r="X211" s="5"/>
      <c r="Y211" s="96"/>
      <c r="Z211" s="96"/>
      <c r="AA211" s="96"/>
      <c r="AB211" s="96"/>
      <c r="AC211" s="96"/>
      <c r="AD211" s="96"/>
      <c r="AE211" s="96"/>
      <c r="AH211" s="85"/>
      <c r="AI211" s="79"/>
      <c r="AL211" s="76"/>
      <c r="AN211" s="62"/>
      <c r="AO211" s="62"/>
      <c r="AP211" s="70"/>
      <c r="AY211" s="70"/>
      <c r="AZ211" s="62"/>
      <c r="BA211" s="62"/>
      <c r="BB211" s="62"/>
      <c r="BC211" s="62"/>
      <c r="BD211" s="62"/>
      <c r="BE211" s="62"/>
      <c r="BF211" s="62"/>
      <c r="BG211" s="62"/>
      <c r="BH211" s="62"/>
    </row>
    <row r="212" spans="1:60" s="68" customFormat="1" x14ac:dyDescent="0.2">
      <c r="A212" s="62"/>
      <c r="B212" s="62"/>
      <c r="C212" s="75"/>
      <c r="D21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7"/>
      <c r="X212" s="5"/>
      <c r="Y212" s="96"/>
      <c r="Z212" s="96"/>
      <c r="AA212" s="96"/>
      <c r="AB212" s="96"/>
      <c r="AC212" s="96"/>
      <c r="AD212" s="96"/>
      <c r="AE212" s="96"/>
      <c r="AH212" s="85"/>
      <c r="AI212" s="79"/>
      <c r="AL212" s="76"/>
      <c r="AN212" s="62"/>
      <c r="AO212" s="62"/>
      <c r="AP212" s="70"/>
      <c r="AY212" s="70"/>
      <c r="AZ212" s="62"/>
      <c r="BA212" s="62"/>
      <c r="BB212" s="62"/>
      <c r="BC212" s="62"/>
      <c r="BD212" s="62"/>
      <c r="BE212" s="62"/>
      <c r="BF212" s="62"/>
      <c r="BG212" s="62"/>
      <c r="BH212" s="62"/>
    </row>
    <row r="213" spans="1:60" s="68" customFormat="1" x14ac:dyDescent="0.2">
      <c r="A213" s="62"/>
      <c r="B213" s="62"/>
      <c r="C213" s="75"/>
      <c r="D213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7"/>
      <c r="X213" s="5"/>
      <c r="Y213" s="96"/>
      <c r="Z213" s="96"/>
      <c r="AA213" s="96"/>
      <c r="AB213" s="96"/>
      <c r="AC213" s="96"/>
      <c r="AD213" s="96"/>
      <c r="AE213" s="96"/>
      <c r="AH213" s="85"/>
      <c r="AI213" s="79"/>
      <c r="AL213" s="76"/>
      <c r="AN213" s="62"/>
      <c r="AO213" s="62"/>
      <c r="AP213" s="70"/>
      <c r="AY213" s="70"/>
      <c r="AZ213" s="62"/>
      <c r="BA213" s="62"/>
      <c r="BB213" s="62"/>
      <c r="BC213" s="62"/>
      <c r="BD213" s="62"/>
      <c r="BE213" s="62"/>
      <c r="BF213" s="62"/>
      <c r="BG213" s="62"/>
      <c r="BH213" s="62"/>
    </row>
    <row r="214" spans="1:60" s="68" customFormat="1" x14ac:dyDescent="0.2">
      <c r="A214" s="62"/>
      <c r="B214" s="62"/>
      <c r="C214" s="75"/>
      <c r="D214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7"/>
      <c r="X214" s="5"/>
      <c r="Y214" s="96"/>
      <c r="Z214" s="96"/>
      <c r="AA214" s="96"/>
      <c r="AB214" s="96"/>
      <c r="AC214" s="96"/>
      <c r="AD214" s="96"/>
      <c r="AE214" s="96"/>
      <c r="AH214" s="85"/>
      <c r="AI214" s="79"/>
      <c r="AL214" s="76"/>
      <c r="AN214" s="62"/>
      <c r="AO214" s="62"/>
      <c r="AP214" s="70"/>
      <c r="AY214" s="70"/>
      <c r="AZ214" s="62"/>
      <c r="BA214" s="62"/>
      <c r="BB214" s="62"/>
      <c r="BC214" s="62"/>
      <c r="BD214" s="62"/>
      <c r="BE214" s="62"/>
      <c r="BF214" s="62"/>
      <c r="BG214" s="62"/>
      <c r="BH214" s="62"/>
    </row>
    <row r="215" spans="1:60" s="68" customFormat="1" x14ac:dyDescent="0.2">
      <c r="A215" s="62"/>
      <c r="B215" s="62"/>
      <c r="C215" s="75"/>
      <c r="D215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7"/>
      <c r="X215" s="5"/>
      <c r="Y215" s="96"/>
      <c r="Z215" s="96"/>
      <c r="AA215" s="96"/>
      <c r="AB215" s="96"/>
      <c r="AC215" s="96"/>
      <c r="AD215" s="96"/>
      <c r="AE215" s="96"/>
      <c r="AH215" s="85"/>
      <c r="AI215" s="79"/>
      <c r="AL215" s="76"/>
      <c r="AN215" s="62"/>
      <c r="AO215" s="62"/>
      <c r="AP215" s="70"/>
      <c r="AY215" s="70"/>
      <c r="AZ215" s="62"/>
      <c r="BA215" s="62"/>
      <c r="BB215" s="62"/>
      <c r="BC215" s="62"/>
      <c r="BD215" s="62"/>
      <c r="BE215" s="62"/>
      <c r="BF215" s="62"/>
      <c r="BG215" s="62"/>
      <c r="BH215" s="62"/>
    </row>
    <row r="216" spans="1:60" s="68" customFormat="1" x14ac:dyDescent="0.2">
      <c r="A216" s="62"/>
      <c r="B216" s="62"/>
      <c r="C216" s="75"/>
      <c r="D216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7"/>
      <c r="X216" s="5"/>
      <c r="Y216" s="96"/>
      <c r="Z216" s="96"/>
      <c r="AA216" s="96"/>
      <c r="AB216" s="96"/>
      <c r="AC216" s="96"/>
      <c r="AD216" s="96"/>
      <c r="AE216" s="96"/>
      <c r="AH216" s="85"/>
      <c r="AI216" s="79"/>
      <c r="AL216" s="76"/>
      <c r="AN216" s="62"/>
      <c r="AO216" s="62"/>
      <c r="AP216" s="70"/>
      <c r="AY216" s="70"/>
      <c r="AZ216" s="62"/>
      <c r="BA216" s="62"/>
      <c r="BB216" s="62"/>
      <c r="BC216" s="62"/>
      <c r="BD216" s="62"/>
      <c r="BE216" s="62"/>
      <c r="BF216" s="62"/>
      <c r="BG216" s="62"/>
      <c r="BH216" s="62"/>
    </row>
    <row r="217" spans="1:60" s="68" customFormat="1" x14ac:dyDescent="0.2">
      <c r="A217" s="62"/>
      <c r="B217" s="62"/>
      <c r="C217" s="75"/>
      <c r="D217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7"/>
      <c r="X217" s="5"/>
      <c r="Y217" s="96"/>
      <c r="Z217" s="96"/>
      <c r="AA217" s="96"/>
      <c r="AB217" s="96"/>
      <c r="AC217" s="96"/>
      <c r="AD217" s="96"/>
      <c r="AE217" s="96"/>
      <c r="AH217" s="85"/>
      <c r="AI217" s="79"/>
      <c r="AL217" s="76"/>
      <c r="AN217" s="62"/>
      <c r="AO217" s="62"/>
      <c r="AP217" s="70"/>
      <c r="AY217" s="70"/>
      <c r="AZ217" s="62"/>
      <c r="BA217" s="62"/>
      <c r="BB217" s="62"/>
      <c r="BC217" s="62"/>
      <c r="BD217" s="62"/>
      <c r="BE217" s="62"/>
      <c r="BF217" s="62"/>
      <c r="BG217" s="62"/>
      <c r="BH217" s="62"/>
    </row>
    <row r="218" spans="1:60" s="68" customFormat="1" x14ac:dyDescent="0.2">
      <c r="A218" s="62"/>
      <c r="B218" s="62"/>
      <c r="C218" s="75"/>
      <c r="D218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7"/>
      <c r="X218" s="5"/>
      <c r="Y218" s="96"/>
      <c r="Z218" s="96"/>
      <c r="AA218" s="96"/>
      <c r="AB218" s="96"/>
      <c r="AC218" s="96"/>
      <c r="AD218" s="96"/>
      <c r="AE218" s="96"/>
      <c r="AH218" s="85"/>
      <c r="AI218" s="79"/>
      <c r="AL218" s="76"/>
      <c r="AN218" s="62"/>
      <c r="AO218" s="62"/>
      <c r="AP218" s="70"/>
      <c r="AY218" s="70"/>
      <c r="AZ218" s="62"/>
      <c r="BA218" s="62"/>
      <c r="BB218" s="62"/>
      <c r="BC218" s="62"/>
      <c r="BD218" s="62"/>
      <c r="BE218" s="62"/>
      <c r="BF218" s="62"/>
      <c r="BG218" s="62"/>
      <c r="BH218" s="62"/>
    </row>
    <row r="219" spans="1:60" s="68" customFormat="1" x14ac:dyDescent="0.2">
      <c r="A219" s="62"/>
      <c r="B219" s="62"/>
      <c r="C219" s="75"/>
      <c r="D219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7"/>
      <c r="X219" s="5"/>
      <c r="Y219" s="96"/>
      <c r="Z219" s="96"/>
      <c r="AA219" s="96"/>
      <c r="AB219" s="96"/>
      <c r="AC219" s="96"/>
      <c r="AD219" s="96"/>
      <c r="AE219" s="96"/>
      <c r="AH219" s="85"/>
      <c r="AI219" s="79"/>
      <c r="AL219" s="76"/>
      <c r="AN219" s="62"/>
      <c r="AO219" s="62"/>
      <c r="AP219" s="70"/>
      <c r="AY219" s="70"/>
      <c r="AZ219" s="62"/>
      <c r="BA219" s="62"/>
      <c r="BB219" s="62"/>
      <c r="BC219" s="62"/>
      <c r="BD219" s="62"/>
      <c r="BE219" s="62"/>
      <c r="BF219" s="62"/>
      <c r="BG219" s="62"/>
      <c r="BH219" s="62"/>
    </row>
    <row r="220" spans="1:60" s="68" customFormat="1" x14ac:dyDescent="0.2">
      <c r="A220" s="62"/>
      <c r="B220" s="62"/>
      <c r="C220" s="75"/>
      <c r="D220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7"/>
      <c r="X220" s="5"/>
      <c r="Y220" s="96"/>
      <c r="Z220" s="96"/>
      <c r="AA220" s="96"/>
      <c r="AB220" s="96"/>
      <c r="AC220" s="96"/>
      <c r="AD220" s="96"/>
      <c r="AE220" s="96"/>
      <c r="AH220" s="85"/>
      <c r="AI220" s="79"/>
      <c r="AL220" s="76"/>
      <c r="AN220" s="62"/>
      <c r="AO220" s="62"/>
      <c r="AP220" s="70"/>
      <c r="AY220" s="70"/>
      <c r="AZ220" s="62"/>
      <c r="BA220" s="62"/>
      <c r="BB220" s="62"/>
      <c r="BC220" s="62"/>
      <c r="BD220" s="62"/>
      <c r="BE220" s="62"/>
      <c r="BF220" s="62"/>
      <c r="BG220" s="62"/>
      <c r="BH220" s="62"/>
    </row>
    <row r="221" spans="1:60" s="68" customFormat="1" x14ac:dyDescent="0.2">
      <c r="A221" s="62"/>
      <c r="B221" s="62"/>
      <c r="C221" s="75"/>
      <c r="D221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7"/>
      <c r="X221" s="5"/>
      <c r="Y221" s="96"/>
      <c r="Z221" s="96"/>
      <c r="AA221" s="96"/>
      <c r="AB221" s="96"/>
      <c r="AC221" s="96"/>
      <c r="AD221" s="96"/>
      <c r="AE221" s="96"/>
      <c r="AH221" s="85"/>
      <c r="AI221" s="79"/>
      <c r="AL221" s="76"/>
      <c r="AN221" s="62"/>
      <c r="AO221" s="62"/>
      <c r="AP221" s="70"/>
      <c r="AY221" s="70"/>
      <c r="AZ221" s="62"/>
      <c r="BA221" s="62"/>
      <c r="BB221" s="62"/>
      <c r="BC221" s="62"/>
      <c r="BD221" s="62"/>
      <c r="BE221" s="62"/>
      <c r="BF221" s="62"/>
      <c r="BG221" s="62"/>
      <c r="BH221" s="62"/>
    </row>
    <row r="222" spans="1:60" s="68" customFormat="1" x14ac:dyDescent="0.2">
      <c r="A222" s="62"/>
      <c r="B222" s="62"/>
      <c r="C222" s="75"/>
      <c r="D22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7"/>
      <c r="X222" s="5"/>
      <c r="Y222" s="96"/>
      <c r="Z222" s="96"/>
      <c r="AA222" s="96"/>
      <c r="AB222" s="96"/>
      <c r="AC222" s="96"/>
      <c r="AD222" s="96"/>
      <c r="AE222" s="96"/>
      <c r="AH222" s="85"/>
      <c r="AI222" s="79"/>
      <c r="AL222" s="76"/>
      <c r="AN222" s="62"/>
      <c r="AO222" s="62"/>
      <c r="AP222" s="70"/>
      <c r="AY222" s="70"/>
      <c r="AZ222" s="62"/>
      <c r="BA222" s="62"/>
      <c r="BB222" s="62"/>
      <c r="BC222" s="62"/>
      <c r="BD222" s="62"/>
      <c r="BE222" s="62"/>
      <c r="BF222" s="62"/>
      <c r="BG222" s="62"/>
      <c r="BH222" s="62"/>
    </row>
    <row r="223" spans="1:60" s="68" customFormat="1" x14ac:dyDescent="0.2">
      <c r="A223" s="62"/>
      <c r="B223" s="62"/>
      <c r="C223" s="75"/>
      <c r="D223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7"/>
      <c r="X223" s="5"/>
      <c r="Y223" s="96"/>
      <c r="Z223" s="96"/>
      <c r="AA223" s="96"/>
      <c r="AB223" s="96"/>
      <c r="AC223" s="96"/>
      <c r="AD223" s="96"/>
      <c r="AE223" s="96"/>
      <c r="AH223" s="85"/>
      <c r="AI223" s="79"/>
      <c r="AL223" s="76"/>
      <c r="AN223" s="62"/>
      <c r="AO223" s="62"/>
      <c r="AP223" s="70"/>
      <c r="AY223" s="70"/>
      <c r="AZ223" s="62"/>
      <c r="BA223" s="62"/>
      <c r="BB223" s="62"/>
      <c r="BC223" s="62"/>
      <c r="BD223" s="62"/>
      <c r="BE223" s="62"/>
      <c r="BF223" s="62"/>
      <c r="BG223" s="62"/>
      <c r="BH223" s="62"/>
    </row>
    <row r="224" spans="1:60" s="68" customFormat="1" x14ac:dyDescent="0.2">
      <c r="A224" s="62"/>
      <c r="B224" s="62"/>
      <c r="C224" s="75"/>
      <c r="D224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7"/>
      <c r="X224" s="5"/>
      <c r="Y224" s="96"/>
      <c r="Z224" s="96"/>
      <c r="AA224" s="96"/>
      <c r="AB224" s="96"/>
      <c r="AC224" s="96"/>
      <c r="AD224" s="96"/>
      <c r="AE224" s="96"/>
      <c r="AH224" s="85"/>
      <c r="AI224" s="79"/>
      <c r="AL224" s="76"/>
      <c r="AN224" s="62"/>
      <c r="AO224" s="62"/>
      <c r="AP224" s="70"/>
      <c r="AY224" s="70"/>
      <c r="AZ224" s="62"/>
      <c r="BA224" s="62"/>
      <c r="BB224" s="62"/>
      <c r="BC224" s="62"/>
      <c r="BD224" s="62"/>
      <c r="BE224" s="62"/>
      <c r="BF224" s="62"/>
      <c r="BG224" s="62"/>
      <c r="BH224" s="62"/>
    </row>
    <row r="225" spans="1:60" s="68" customFormat="1" x14ac:dyDescent="0.2">
      <c r="A225" s="62"/>
      <c r="B225" s="62"/>
      <c r="C225" s="75"/>
      <c r="D225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7"/>
      <c r="X225" s="5"/>
      <c r="Y225" s="96"/>
      <c r="Z225" s="96"/>
      <c r="AA225" s="96"/>
      <c r="AB225" s="96"/>
      <c r="AC225" s="96"/>
      <c r="AD225" s="96"/>
      <c r="AE225" s="96"/>
      <c r="AH225" s="85"/>
      <c r="AI225" s="79"/>
      <c r="AL225" s="76"/>
      <c r="AN225" s="62"/>
      <c r="AO225" s="62"/>
      <c r="AP225" s="70"/>
      <c r="AY225" s="70"/>
      <c r="AZ225" s="62"/>
      <c r="BA225" s="62"/>
      <c r="BB225" s="62"/>
      <c r="BC225" s="62"/>
      <c r="BD225" s="62"/>
      <c r="BE225" s="62"/>
      <c r="BF225" s="62"/>
      <c r="BG225" s="62"/>
      <c r="BH225" s="62"/>
    </row>
    <row r="226" spans="1:60" s="68" customFormat="1" x14ac:dyDescent="0.2">
      <c r="A226" s="62"/>
      <c r="B226" s="62"/>
      <c r="C226" s="75"/>
      <c r="D226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7"/>
      <c r="X226" s="5"/>
      <c r="Y226" s="96"/>
      <c r="Z226" s="96"/>
      <c r="AA226" s="96"/>
      <c r="AB226" s="96"/>
      <c r="AC226" s="96"/>
      <c r="AD226" s="96"/>
      <c r="AE226" s="96"/>
      <c r="AH226" s="85"/>
      <c r="AI226" s="79"/>
      <c r="AL226" s="76"/>
      <c r="AN226" s="62"/>
      <c r="AO226" s="62"/>
      <c r="AP226" s="70"/>
      <c r="AY226" s="70"/>
      <c r="AZ226" s="62"/>
      <c r="BA226" s="62"/>
      <c r="BB226" s="62"/>
      <c r="BC226" s="62"/>
      <c r="BD226" s="62"/>
      <c r="BE226" s="62"/>
      <c r="BF226" s="62"/>
      <c r="BG226" s="62"/>
      <c r="BH226" s="62"/>
    </row>
    <row r="227" spans="1:60" s="68" customFormat="1" x14ac:dyDescent="0.2">
      <c r="A227" s="62"/>
      <c r="B227" s="62"/>
      <c r="C227" s="75"/>
      <c r="D227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7"/>
      <c r="X227" s="5"/>
      <c r="Y227" s="96"/>
      <c r="Z227" s="96"/>
      <c r="AA227" s="96"/>
      <c r="AB227" s="96"/>
      <c r="AC227" s="96"/>
      <c r="AD227" s="96"/>
      <c r="AE227" s="96"/>
      <c r="AH227" s="85"/>
      <c r="AI227" s="79"/>
      <c r="AL227" s="76"/>
      <c r="AN227" s="62"/>
      <c r="AO227" s="62"/>
      <c r="AP227" s="70"/>
      <c r="AY227" s="70"/>
      <c r="AZ227" s="62"/>
      <c r="BA227" s="62"/>
      <c r="BB227" s="62"/>
      <c r="BC227" s="62"/>
      <c r="BD227" s="62"/>
      <c r="BE227" s="62"/>
      <c r="BF227" s="62"/>
      <c r="BG227" s="62"/>
      <c r="BH227" s="62"/>
    </row>
    <row r="228" spans="1:60" s="68" customFormat="1" x14ac:dyDescent="0.2">
      <c r="A228" s="62"/>
      <c r="B228" s="62"/>
      <c r="C228" s="75"/>
      <c r="D228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7"/>
      <c r="X228" s="5"/>
      <c r="Y228" s="96"/>
      <c r="Z228" s="96"/>
      <c r="AA228" s="96"/>
      <c r="AB228" s="96"/>
      <c r="AC228" s="96"/>
      <c r="AD228" s="96"/>
      <c r="AE228" s="96"/>
      <c r="AH228" s="85"/>
      <c r="AI228" s="79"/>
      <c r="AL228" s="76"/>
      <c r="AN228" s="62"/>
      <c r="AO228" s="62"/>
      <c r="AP228" s="70"/>
      <c r="AY228" s="70"/>
      <c r="AZ228" s="62"/>
      <c r="BA228" s="62"/>
      <c r="BB228" s="62"/>
      <c r="BC228" s="62"/>
      <c r="BD228" s="62"/>
      <c r="BE228" s="62"/>
      <c r="BF228" s="62"/>
      <c r="BG228" s="62"/>
      <c r="BH228" s="62"/>
    </row>
    <row r="229" spans="1:60" s="68" customFormat="1" x14ac:dyDescent="0.2">
      <c r="A229" s="62"/>
      <c r="B229" s="62"/>
      <c r="C229" s="75"/>
      <c r="D229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7"/>
      <c r="X229" s="5"/>
      <c r="Y229" s="96"/>
      <c r="Z229" s="96"/>
      <c r="AA229" s="96"/>
      <c r="AB229" s="96"/>
      <c r="AC229" s="96"/>
      <c r="AD229" s="96"/>
      <c r="AE229" s="96"/>
      <c r="AH229" s="85"/>
      <c r="AI229" s="79"/>
      <c r="AL229" s="76"/>
      <c r="AN229" s="62"/>
      <c r="AO229" s="62"/>
      <c r="AP229" s="70"/>
      <c r="AY229" s="70"/>
      <c r="AZ229" s="62"/>
      <c r="BA229" s="62"/>
      <c r="BB229" s="62"/>
      <c r="BC229" s="62"/>
      <c r="BD229" s="62"/>
      <c r="BE229" s="62"/>
      <c r="BF229" s="62"/>
      <c r="BG229" s="62"/>
      <c r="BH229" s="62"/>
    </row>
    <row r="230" spans="1:60" s="68" customFormat="1" x14ac:dyDescent="0.2">
      <c r="A230" s="62"/>
      <c r="B230" s="62"/>
      <c r="C230" s="75"/>
      <c r="D230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7"/>
      <c r="X230" s="5"/>
      <c r="Y230" s="96"/>
      <c r="Z230" s="96"/>
      <c r="AA230" s="96"/>
      <c r="AB230" s="96"/>
      <c r="AC230" s="96"/>
      <c r="AD230" s="96"/>
      <c r="AE230" s="96"/>
      <c r="AH230" s="85"/>
      <c r="AI230" s="79"/>
      <c r="AL230" s="76"/>
      <c r="AN230" s="62"/>
      <c r="AO230" s="62"/>
      <c r="AP230" s="70"/>
      <c r="AY230" s="70"/>
      <c r="AZ230" s="62"/>
      <c r="BA230" s="62"/>
      <c r="BB230" s="62"/>
      <c r="BC230" s="62"/>
      <c r="BD230" s="62"/>
      <c r="BE230" s="62"/>
      <c r="BF230" s="62"/>
      <c r="BG230" s="62"/>
      <c r="BH230" s="62"/>
    </row>
    <row r="231" spans="1:60" s="68" customFormat="1" x14ac:dyDescent="0.2">
      <c r="A231" s="62"/>
      <c r="B231" s="62"/>
      <c r="C231" s="75"/>
      <c r="D231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7"/>
      <c r="X231" s="5"/>
      <c r="Y231" s="96"/>
      <c r="Z231" s="96"/>
      <c r="AA231" s="96"/>
      <c r="AB231" s="96"/>
      <c r="AC231" s="96"/>
      <c r="AD231" s="96"/>
      <c r="AE231" s="96"/>
      <c r="AH231" s="85"/>
      <c r="AI231" s="79"/>
      <c r="AL231" s="76"/>
      <c r="AN231" s="62"/>
      <c r="AO231" s="62"/>
      <c r="AP231" s="70"/>
      <c r="AY231" s="70"/>
      <c r="AZ231" s="62"/>
      <c r="BA231" s="62"/>
      <c r="BB231" s="62"/>
      <c r="BC231" s="62"/>
      <c r="BD231" s="62"/>
      <c r="BE231" s="62"/>
      <c r="BF231" s="62"/>
      <c r="BG231" s="62"/>
      <c r="BH231" s="62"/>
    </row>
    <row r="232" spans="1:60" s="68" customFormat="1" x14ac:dyDescent="0.2">
      <c r="A232" s="62"/>
      <c r="B232" s="62"/>
      <c r="C232" s="75"/>
      <c r="D23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7"/>
      <c r="X232" s="5"/>
      <c r="Y232" s="96"/>
      <c r="Z232" s="96"/>
      <c r="AA232" s="96"/>
      <c r="AB232" s="96"/>
      <c r="AC232" s="96"/>
      <c r="AD232" s="96"/>
      <c r="AE232" s="96"/>
      <c r="AH232" s="85"/>
      <c r="AI232" s="79"/>
      <c r="AL232" s="76"/>
      <c r="AN232" s="62"/>
      <c r="AO232" s="62"/>
      <c r="AP232" s="70"/>
      <c r="AY232" s="70"/>
      <c r="AZ232" s="62"/>
      <c r="BA232" s="62"/>
      <c r="BB232" s="62"/>
      <c r="BC232" s="62"/>
      <c r="BD232" s="62"/>
      <c r="BE232" s="62"/>
      <c r="BF232" s="62"/>
      <c r="BG232" s="62"/>
      <c r="BH232" s="62"/>
    </row>
    <row r="233" spans="1:60" s="68" customFormat="1" x14ac:dyDescent="0.2">
      <c r="A233" s="62"/>
      <c r="B233" s="62"/>
      <c r="C233" s="75"/>
      <c r="D233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7"/>
      <c r="X233" s="5"/>
      <c r="Y233" s="96"/>
      <c r="Z233" s="96"/>
      <c r="AA233" s="96"/>
      <c r="AB233" s="96"/>
      <c r="AC233" s="96"/>
      <c r="AD233" s="96"/>
      <c r="AE233" s="96"/>
      <c r="AH233" s="85"/>
      <c r="AI233" s="79"/>
      <c r="AL233" s="76"/>
      <c r="AN233" s="62"/>
      <c r="AO233" s="62"/>
      <c r="AP233" s="70"/>
      <c r="AY233" s="70"/>
      <c r="AZ233" s="62"/>
      <c r="BA233" s="62"/>
      <c r="BB233" s="62"/>
      <c r="BC233" s="62"/>
      <c r="BD233" s="62"/>
      <c r="BE233" s="62"/>
      <c r="BF233" s="62"/>
      <c r="BG233" s="62"/>
      <c r="BH233" s="62"/>
    </row>
    <row r="234" spans="1:60" s="68" customFormat="1" x14ac:dyDescent="0.2">
      <c r="A234" s="62"/>
      <c r="B234" s="62"/>
      <c r="C234" s="75"/>
      <c r="D234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7"/>
      <c r="X234" s="5"/>
      <c r="Y234" s="96"/>
      <c r="Z234" s="96"/>
      <c r="AA234" s="96"/>
      <c r="AB234" s="96"/>
      <c r="AC234" s="96"/>
      <c r="AD234" s="96"/>
      <c r="AE234" s="96"/>
      <c r="AH234" s="85"/>
      <c r="AI234" s="79"/>
      <c r="AL234" s="76"/>
      <c r="AN234" s="62"/>
      <c r="AO234" s="62"/>
      <c r="AP234" s="70"/>
      <c r="AY234" s="70"/>
      <c r="AZ234" s="62"/>
      <c r="BA234" s="62"/>
      <c r="BB234" s="62"/>
      <c r="BC234" s="62"/>
      <c r="BD234" s="62"/>
      <c r="BE234" s="62"/>
      <c r="BF234" s="62"/>
      <c r="BG234" s="62"/>
      <c r="BH234" s="62"/>
    </row>
    <row r="235" spans="1:60" s="68" customFormat="1" x14ac:dyDescent="0.2">
      <c r="A235" s="62"/>
      <c r="B235" s="62"/>
      <c r="C235" s="75"/>
      <c r="D235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7"/>
      <c r="X235" s="5"/>
      <c r="Y235" s="96"/>
      <c r="Z235" s="96"/>
      <c r="AA235" s="96"/>
      <c r="AB235" s="96"/>
      <c r="AC235" s="96"/>
      <c r="AD235" s="96"/>
      <c r="AE235" s="96"/>
      <c r="AH235" s="85"/>
      <c r="AI235" s="79"/>
      <c r="AL235" s="76"/>
      <c r="AN235" s="62"/>
      <c r="AO235" s="62"/>
      <c r="AP235" s="70"/>
      <c r="AY235" s="70"/>
      <c r="AZ235" s="62"/>
      <c r="BA235" s="62"/>
      <c r="BB235" s="62"/>
      <c r="BC235" s="62"/>
      <c r="BD235" s="62"/>
      <c r="BE235" s="62"/>
      <c r="BF235" s="62"/>
      <c r="BG235" s="62"/>
      <c r="BH235" s="62"/>
    </row>
    <row r="236" spans="1:60" s="68" customFormat="1" x14ac:dyDescent="0.2">
      <c r="A236" s="62"/>
      <c r="B236" s="62"/>
      <c r="C236" s="75"/>
      <c r="D236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7"/>
      <c r="X236" s="5"/>
      <c r="Y236" s="96"/>
      <c r="Z236" s="96"/>
      <c r="AA236" s="96"/>
      <c r="AB236" s="96"/>
      <c r="AC236" s="96"/>
      <c r="AD236" s="96"/>
      <c r="AE236" s="96"/>
      <c r="AH236" s="85"/>
      <c r="AI236" s="79"/>
      <c r="AL236" s="76"/>
      <c r="AN236" s="62"/>
      <c r="AO236" s="62"/>
      <c r="AP236" s="70"/>
      <c r="AY236" s="70"/>
      <c r="AZ236" s="62"/>
      <c r="BA236" s="62"/>
      <c r="BB236" s="62"/>
      <c r="BC236" s="62"/>
      <c r="BD236" s="62"/>
      <c r="BE236" s="62"/>
      <c r="BF236" s="62"/>
      <c r="BG236" s="62"/>
      <c r="BH236" s="62"/>
    </row>
    <row r="237" spans="1:60" s="68" customFormat="1" x14ac:dyDescent="0.2">
      <c r="A237" s="62"/>
      <c r="B237" s="62"/>
      <c r="C237" s="75"/>
      <c r="D237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7"/>
      <c r="X237" s="5"/>
      <c r="Y237" s="96"/>
      <c r="Z237" s="96"/>
      <c r="AA237" s="96"/>
      <c r="AB237" s="96"/>
      <c r="AC237" s="96"/>
      <c r="AD237" s="96"/>
      <c r="AE237" s="96"/>
      <c r="AH237" s="85"/>
      <c r="AI237" s="79"/>
      <c r="AL237" s="76"/>
      <c r="AN237" s="62"/>
      <c r="AO237" s="62"/>
      <c r="AP237" s="70"/>
      <c r="AY237" s="70"/>
      <c r="AZ237" s="62"/>
      <c r="BA237" s="62"/>
      <c r="BB237" s="62"/>
      <c r="BC237" s="62"/>
      <c r="BD237" s="62"/>
      <c r="BE237" s="62"/>
      <c r="BF237" s="62"/>
      <c r="BG237" s="62"/>
      <c r="BH237" s="62"/>
    </row>
    <row r="238" spans="1:60" s="68" customFormat="1" x14ac:dyDescent="0.2">
      <c r="A238" s="62"/>
      <c r="B238" s="62"/>
      <c r="C238" s="75"/>
      <c r="D238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7"/>
      <c r="X238" s="5"/>
      <c r="Y238" s="96"/>
      <c r="Z238" s="96"/>
      <c r="AA238" s="96"/>
      <c r="AB238" s="96"/>
      <c r="AC238" s="96"/>
      <c r="AD238" s="96"/>
      <c r="AE238" s="96"/>
      <c r="AH238" s="85"/>
      <c r="AI238" s="79"/>
      <c r="AL238" s="76"/>
      <c r="AN238" s="62"/>
      <c r="AO238" s="62"/>
      <c r="AP238" s="70"/>
      <c r="AY238" s="70"/>
      <c r="AZ238" s="62"/>
      <c r="BA238" s="62"/>
      <c r="BB238" s="62"/>
      <c r="BC238" s="62"/>
      <c r="BD238" s="62"/>
      <c r="BE238" s="62"/>
      <c r="BF238" s="62"/>
      <c r="BG238" s="62"/>
      <c r="BH238" s="62"/>
    </row>
    <row r="239" spans="1:60" s="68" customFormat="1" x14ac:dyDescent="0.2">
      <c r="A239" s="62"/>
      <c r="B239" s="62"/>
      <c r="C239" s="75"/>
      <c r="D239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7"/>
      <c r="X239" s="5"/>
      <c r="Y239" s="96"/>
      <c r="Z239" s="96"/>
      <c r="AA239" s="96"/>
      <c r="AB239" s="96"/>
      <c r="AC239" s="96"/>
      <c r="AD239" s="96"/>
      <c r="AE239" s="96"/>
      <c r="AH239" s="85"/>
      <c r="AI239" s="79"/>
      <c r="AL239" s="76"/>
      <c r="AN239" s="62"/>
      <c r="AO239" s="62"/>
      <c r="AP239" s="70"/>
      <c r="AY239" s="70"/>
      <c r="AZ239" s="62"/>
      <c r="BA239" s="62"/>
      <c r="BB239" s="62"/>
      <c r="BC239" s="62"/>
      <c r="BD239" s="62"/>
      <c r="BE239" s="62"/>
      <c r="BF239" s="62"/>
      <c r="BG239" s="62"/>
      <c r="BH239" s="62"/>
    </row>
    <row r="240" spans="1:60" s="68" customFormat="1" x14ac:dyDescent="0.2">
      <c r="A240" s="62"/>
      <c r="B240" s="62"/>
      <c r="C240" s="75"/>
      <c r="D240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7"/>
      <c r="X240" s="5"/>
      <c r="Y240" s="96"/>
      <c r="Z240" s="96"/>
      <c r="AA240" s="96"/>
      <c r="AB240" s="96"/>
      <c r="AC240" s="96"/>
      <c r="AD240" s="96"/>
      <c r="AE240" s="96"/>
      <c r="AH240" s="85"/>
      <c r="AI240" s="79"/>
      <c r="AL240" s="76"/>
      <c r="AN240" s="62"/>
      <c r="AO240" s="62"/>
      <c r="AP240" s="70"/>
      <c r="AY240" s="70"/>
      <c r="AZ240" s="62"/>
      <c r="BA240" s="62"/>
      <c r="BB240" s="62"/>
      <c r="BC240" s="62"/>
      <c r="BD240" s="62"/>
      <c r="BE240" s="62"/>
      <c r="BF240" s="62"/>
      <c r="BG240" s="62"/>
      <c r="BH240" s="62"/>
    </row>
    <row r="241" spans="1:60" s="68" customFormat="1" x14ac:dyDescent="0.2">
      <c r="A241" s="62"/>
      <c r="B241" s="62"/>
      <c r="C241" s="75"/>
      <c r="D241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7"/>
      <c r="X241" s="5"/>
      <c r="Y241" s="96"/>
      <c r="Z241" s="96"/>
      <c r="AA241" s="96"/>
      <c r="AB241" s="96"/>
      <c r="AC241" s="96"/>
      <c r="AD241" s="96"/>
      <c r="AE241" s="96"/>
      <c r="AH241" s="85"/>
      <c r="AI241" s="79"/>
      <c r="AL241" s="76"/>
      <c r="AN241" s="62"/>
      <c r="AO241" s="62"/>
      <c r="AP241" s="70"/>
      <c r="AY241" s="70"/>
      <c r="AZ241" s="62"/>
      <c r="BA241" s="62"/>
      <c r="BB241" s="62"/>
      <c r="BC241" s="62"/>
      <c r="BD241" s="62"/>
      <c r="BE241" s="62"/>
      <c r="BF241" s="62"/>
      <c r="BG241" s="62"/>
      <c r="BH241" s="62"/>
    </row>
    <row r="242" spans="1:60" s="68" customFormat="1" x14ac:dyDescent="0.2">
      <c r="A242" s="62"/>
      <c r="B242" s="62"/>
      <c r="C242" s="75"/>
      <c r="D24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7"/>
      <c r="X242" s="5"/>
      <c r="Y242" s="96"/>
      <c r="Z242" s="96"/>
      <c r="AA242" s="96"/>
      <c r="AB242" s="96"/>
      <c r="AC242" s="96"/>
      <c r="AD242" s="96"/>
      <c r="AE242" s="96"/>
      <c r="AH242" s="85"/>
      <c r="AI242" s="79"/>
      <c r="AL242" s="76"/>
      <c r="AN242" s="62"/>
      <c r="AO242" s="62"/>
      <c r="AP242" s="70"/>
      <c r="AY242" s="70"/>
      <c r="AZ242" s="62"/>
      <c r="BA242" s="62"/>
      <c r="BB242" s="62"/>
      <c r="BC242" s="62"/>
      <c r="BD242" s="62"/>
      <c r="BE242" s="62"/>
      <c r="BF242" s="62"/>
      <c r="BG242" s="62"/>
      <c r="BH242" s="62"/>
    </row>
    <row r="243" spans="1:60" s="68" customFormat="1" x14ac:dyDescent="0.2">
      <c r="A243" s="62"/>
      <c r="B243" s="62"/>
      <c r="C243" s="75"/>
      <c r="D243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7"/>
      <c r="X243" s="5"/>
      <c r="Y243" s="96"/>
      <c r="Z243" s="96"/>
      <c r="AA243" s="96"/>
      <c r="AB243" s="96"/>
      <c r="AC243" s="96"/>
      <c r="AD243" s="96"/>
      <c r="AE243" s="96"/>
      <c r="AH243" s="85"/>
      <c r="AI243" s="79"/>
      <c r="AL243" s="76"/>
      <c r="AN243" s="62"/>
      <c r="AO243" s="62"/>
      <c r="AP243" s="70"/>
      <c r="AY243" s="70"/>
      <c r="AZ243" s="62"/>
      <c r="BA243" s="62"/>
      <c r="BB243" s="62"/>
      <c r="BC243" s="62"/>
      <c r="BD243" s="62"/>
      <c r="BE243" s="62"/>
      <c r="BF243" s="62"/>
      <c r="BG243" s="62"/>
      <c r="BH243" s="62"/>
    </row>
    <row r="244" spans="1:60" s="68" customFormat="1" x14ac:dyDescent="0.2">
      <c r="A244" s="62"/>
      <c r="B244" s="62"/>
      <c r="C244" s="75"/>
      <c r="D244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7"/>
      <c r="X244" s="5"/>
      <c r="Y244" s="96"/>
      <c r="Z244" s="96"/>
      <c r="AA244" s="96"/>
      <c r="AB244" s="96"/>
      <c r="AC244" s="96"/>
      <c r="AD244" s="96"/>
      <c r="AE244" s="96"/>
      <c r="AH244" s="85"/>
      <c r="AI244" s="79"/>
      <c r="AL244" s="76"/>
      <c r="AN244" s="62"/>
      <c r="AO244" s="62"/>
      <c r="AP244" s="70"/>
      <c r="AY244" s="70"/>
      <c r="AZ244" s="62"/>
      <c r="BA244" s="62"/>
      <c r="BB244" s="62"/>
      <c r="BC244" s="62"/>
      <c r="BD244" s="62"/>
      <c r="BE244" s="62"/>
      <c r="BF244" s="62"/>
      <c r="BG244" s="62"/>
      <c r="BH244" s="62"/>
    </row>
    <row r="245" spans="1:60" s="68" customFormat="1" x14ac:dyDescent="0.2">
      <c r="A245" s="62"/>
      <c r="B245" s="62"/>
      <c r="C245" s="75"/>
      <c r="D245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7"/>
      <c r="X245" s="5"/>
      <c r="Y245" s="96"/>
      <c r="Z245" s="96"/>
      <c r="AA245" s="96"/>
      <c r="AB245" s="96"/>
      <c r="AC245" s="96"/>
      <c r="AD245" s="96"/>
      <c r="AE245" s="96"/>
      <c r="AH245" s="85"/>
      <c r="AI245" s="79"/>
      <c r="AL245" s="76"/>
      <c r="AN245" s="62"/>
      <c r="AO245" s="62"/>
      <c r="AP245" s="70"/>
      <c r="AY245" s="70"/>
      <c r="AZ245" s="62"/>
      <c r="BA245" s="62"/>
      <c r="BB245" s="62"/>
      <c r="BC245" s="62"/>
      <c r="BD245" s="62"/>
      <c r="BE245" s="62"/>
      <c r="BF245" s="62"/>
      <c r="BG245" s="62"/>
      <c r="BH245" s="62"/>
    </row>
    <row r="246" spans="1:60" s="68" customFormat="1" x14ac:dyDescent="0.2">
      <c r="A246" s="62"/>
      <c r="B246" s="62"/>
      <c r="C246" s="75"/>
      <c r="D246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7"/>
      <c r="X246" s="5"/>
      <c r="Y246" s="96"/>
      <c r="Z246" s="96"/>
      <c r="AA246" s="96"/>
      <c r="AB246" s="96"/>
      <c r="AC246" s="96"/>
      <c r="AD246" s="96"/>
      <c r="AE246" s="96"/>
      <c r="AH246" s="85"/>
      <c r="AI246" s="79"/>
      <c r="AL246" s="76"/>
      <c r="AN246" s="62"/>
      <c r="AO246" s="62"/>
      <c r="AP246" s="70"/>
      <c r="AY246" s="70"/>
      <c r="AZ246" s="62"/>
      <c r="BA246" s="62"/>
      <c r="BB246" s="62"/>
      <c r="BC246" s="62"/>
      <c r="BD246" s="62"/>
      <c r="BE246" s="62"/>
      <c r="BF246" s="62"/>
      <c r="BG246" s="62"/>
      <c r="BH246" s="62"/>
    </row>
    <row r="247" spans="1:60" s="68" customFormat="1" x14ac:dyDescent="0.2">
      <c r="A247" s="62"/>
      <c r="B247" s="62"/>
      <c r="C247" s="75"/>
      <c r="D247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7"/>
      <c r="X247" s="5"/>
      <c r="Y247" s="96"/>
      <c r="Z247" s="96"/>
      <c r="AA247" s="96"/>
      <c r="AB247" s="96"/>
      <c r="AC247" s="96"/>
      <c r="AD247" s="96"/>
      <c r="AE247" s="96"/>
      <c r="AH247" s="85"/>
      <c r="AI247" s="79"/>
      <c r="AL247" s="76"/>
      <c r="AN247" s="62"/>
      <c r="AO247" s="62"/>
      <c r="AP247" s="70"/>
      <c r="AY247" s="70"/>
      <c r="AZ247" s="62"/>
      <c r="BA247" s="62"/>
      <c r="BB247" s="62"/>
      <c r="BC247" s="62"/>
      <c r="BD247" s="62"/>
      <c r="BE247" s="62"/>
      <c r="BF247" s="62"/>
      <c r="BG247" s="62"/>
      <c r="BH247" s="62"/>
    </row>
    <row r="248" spans="1:60" s="68" customFormat="1" x14ac:dyDescent="0.2">
      <c r="A248" s="62"/>
      <c r="B248" s="62"/>
      <c r="C248" s="75"/>
      <c r="D248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7"/>
      <c r="X248" s="5"/>
      <c r="Y248" s="96"/>
      <c r="Z248" s="96"/>
      <c r="AA248" s="96"/>
      <c r="AB248" s="96"/>
      <c r="AC248" s="96"/>
      <c r="AD248" s="96"/>
      <c r="AE248" s="96"/>
      <c r="AH248" s="85"/>
      <c r="AI248" s="79"/>
      <c r="AL248" s="76"/>
      <c r="AN248" s="62"/>
      <c r="AO248" s="62"/>
      <c r="AP248" s="70"/>
      <c r="AY248" s="70"/>
      <c r="AZ248" s="62"/>
      <c r="BA248" s="62"/>
      <c r="BB248" s="62"/>
      <c r="BC248" s="62"/>
      <c r="BD248" s="62"/>
      <c r="BE248" s="62"/>
      <c r="BF248" s="62"/>
      <c r="BG248" s="62"/>
      <c r="BH248" s="62"/>
    </row>
    <row r="249" spans="1:60" s="68" customFormat="1" x14ac:dyDescent="0.2">
      <c r="A249" s="62"/>
      <c r="B249" s="62"/>
      <c r="C249" s="75"/>
      <c r="D249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7"/>
      <c r="X249" s="5"/>
      <c r="Y249" s="96"/>
      <c r="Z249" s="96"/>
      <c r="AA249" s="96"/>
      <c r="AB249" s="96"/>
      <c r="AC249" s="96"/>
      <c r="AD249" s="96"/>
      <c r="AE249" s="96"/>
      <c r="AH249" s="85"/>
      <c r="AI249" s="79"/>
      <c r="AL249" s="76"/>
      <c r="AN249" s="62"/>
      <c r="AO249" s="62"/>
      <c r="AP249" s="70"/>
      <c r="AY249" s="70"/>
      <c r="AZ249" s="62"/>
      <c r="BA249" s="62"/>
      <c r="BB249" s="62"/>
      <c r="BC249" s="62"/>
      <c r="BD249" s="62"/>
      <c r="BE249" s="62"/>
      <c r="BF249" s="62"/>
      <c r="BG249" s="62"/>
      <c r="BH249" s="62"/>
    </row>
    <row r="250" spans="1:60" s="68" customFormat="1" x14ac:dyDescent="0.2">
      <c r="A250" s="62"/>
      <c r="B250" s="62"/>
      <c r="C250" s="75"/>
      <c r="D250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7"/>
      <c r="X250" s="5"/>
      <c r="Y250" s="96"/>
      <c r="Z250" s="96"/>
      <c r="AA250" s="96"/>
      <c r="AB250" s="96"/>
      <c r="AC250" s="96"/>
      <c r="AD250" s="96"/>
      <c r="AE250" s="96"/>
      <c r="AH250" s="85"/>
      <c r="AI250" s="79"/>
      <c r="AL250" s="76"/>
      <c r="AN250" s="62"/>
      <c r="AO250" s="62"/>
      <c r="AP250" s="70"/>
      <c r="AY250" s="70"/>
      <c r="AZ250" s="62"/>
      <c r="BA250" s="62"/>
      <c r="BB250" s="62"/>
      <c r="BC250" s="62"/>
      <c r="BD250" s="62"/>
      <c r="BE250" s="62"/>
      <c r="BF250" s="62"/>
      <c r="BG250" s="62"/>
      <c r="BH250" s="62"/>
    </row>
    <row r="251" spans="1:60" s="68" customFormat="1" x14ac:dyDescent="0.2">
      <c r="A251" s="62"/>
      <c r="B251" s="62"/>
      <c r="C251" s="75"/>
      <c r="D251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7"/>
      <c r="X251" s="5"/>
      <c r="Y251" s="96"/>
      <c r="Z251" s="96"/>
      <c r="AA251" s="96"/>
      <c r="AB251" s="96"/>
      <c r="AC251" s="96"/>
      <c r="AD251" s="96"/>
      <c r="AE251" s="96"/>
      <c r="AH251" s="85"/>
      <c r="AI251" s="79"/>
      <c r="AL251" s="76"/>
      <c r="AN251" s="62"/>
      <c r="AO251" s="62"/>
      <c r="AP251" s="70"/>
      <c r="AY251" s="70"/>
      <c r="AZ251" s="62"/>
      <c r="BA251" s="62"/>
      <c r="BB251" s="62"/>
      <c r="BC251" s="62"/>
      <c r="BD251" s="62"/>
      <c r="BE251" s="62"/>
      <c r="BF251" s="62"/>
      <c r="BG251" s="62"/>
      <c r="BH251" s="62"/>
    </row>
    <row r="252" spans="1:60" s="68" customFormat="1" x14ac:dyDescent="0.2">
      <c r="A252" s="62"/>
      <c r="B252" s="62"/>
      <c r="C252" s="75"/>
      <c r="D25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7"/>
      <c r="X252" s="5"/>
      <c r="Y252" s="96"/>
      <c r="Z252" s="96"/>
      <c r="AA252" s="96"/>
      <c r="AB252" s="96"/>
      <c r="AC252" s="96"/>
      <c r="AD252" s="96"/>
      <c r="AE252" s="96"/>
      <c r="AH252" s="85"/>
      <c r="AI252" s="79"/>
      <c r="AL252" s="76"/>
      <c r="AN252" s="62"/>
      <c r="AO252" s="62"/>
      <c r="AP252" s="70"/>
      <c r="AY252" s="70"/>
      <c r="AZ252" s="62"/>
      <c r="BA252" s="62"/>
      <c r="BB252" s="62"/>
      <c r="BC252" s="62"/>
      <c r="BD252" s="62"/>
      <c r="BE252" s="62"/>
      <c r="BF252" s="62"/>
      <c r="BG252" s="62"/>
      <c r="BH252" s="62"/>
    </row>
    <row r="253" spans="1:60" s="68" customFormat="1" x14ac:dyDescent="0.2">
      <c r="A253" s="62"/>
      <c r="B253" s="62"/>
      <c r="C253" s="75"/>
      <c r="D253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7"/>
      <c r="X253" s="5"/>
      <c r="Y253" s="96"/>
      <c r="Z253" s="96"/>
      <c r="AA253" s="96"/>
      <c r="AB253" s="96"/>
      <c r="AC253" s="96"/>
      <c r="AD253" s="96"/>
      <c r="AE253" s="96"/>
      <c r="AH253" s="85"/>
      <c r="AI253" s="79"/>
      <c r="AL253" s="76"/>
      <c r="AN253" s="62"/>
      <c r="AO253" s="62"/>
      <c r="AP253" s="70"/>
      <c r="AY253" s="70"/>
      <c r="AZ253" s="62"/>
      <c r="BA253" s="62"/>
      <c r="BB253" s="62"/>
      <c r="BC253" s="62"/>
      <c r="BD253" s="62"/>
      <c r="BE253" s="62"/>
      <c r="BF253" s="62"/>
      <c r="BG253" s="62"/>
      <c r="BH253" s="62"/>
    </row>
    <row r="254" spans="1:60" s="68" customFormat="1" x14ac:dyDescent="0.2">
      <c r="A254" s="62"/>
      <c r="B254" s="62"/>
      <c r="C254" s="75"/>
      <c r="D254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7"/>
      <c r="X254" s="5"/>
      <c r="Y254" s="96"/>
      <c r="Z254" s="96"/>
      <c r="AA254" s="96"/>
      <c r="AB254" s="96"/>
      <c r="AC254" s="96"/>
      <c r="AD254" s="96"/>
      <c r="AE254" s="96"/>
      <c r="AH254" s="85"/>
      <c r="AI254" s="79"/>
      <c r="AL254" s="76"/>
      <c r="AN254" s="62"/>
      <c r="AO254" s="62"/>
      <c r="AP254" s="70"/>
      <c r="AY254" s="70"/>
      <c r="AZ254" s="62"/>
      <c r="BA254" s="62"/>
      <c r="BB254" s="62"/>
      <c r="BC254" s="62"/>
      <c r="BD254" s="62"/>
      <c r="BE254" s="62"/>
      <c r="BF254" s="62"/>
      <c r="BG254" s="62"/>
      <c r="BH254" s="62"/>
    </row>
    <row r="255" spans="1:60" s="68" customFormat="1" x14ac:dyDescent="0.2">
      <c r="A255" s="62"/>
      <c r="B255" s="62"/>
      <c r="C255" s="75"/>
      <c r="D255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7"/>
      <c r="X255" s="5"/>
      <c r="Y255" s="96"/>
      <c r="Z255" s="96"/>
      <c r="AA255" s="96"/>
      <c r="AB255" s="96"/>
      <c r="AC255" s="96"/>
      <c r="AD255" s="96"/>
      <c r="AE255" s="96"/>
      <c r="AH255" s="85"/>
      <c r="AI255" s="79"/>
      <c r="AL255" s="76"/>
      <c r="AN255" s="62"/>
      <c r="AO255" s="62"/>
      <c r="AP255" s="70"/>
      <c r="AY255" s="70"/>
      <c r="AZ255" s="62"/>
      <c r="BA255" s="62"/>
      <c r="BB255" s="62"/>
      <c r="BC255" s="62"/>
      <c r="BD255" s="62"/>
      <c r="BE255" s="62"/>
      <c r="BF255" s="62"/>
      <c r="BG255" s="62"/>
      <c r="BH255" s="62"/>
    </row>
    <row r="256" spans="1:60" s="68" customFormat="1" x14ac:dyDescent="0.2">
      <c r="A256" s="62"/>
      <c r="B256" s="62"/>
      <c r="C256" s="75"/>
      <c r="D256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7"/>
      <c r="X256" s="5"/>
      <c r="Y256" s="96"/>
      <c r="Z256" s="96"/>
      <c r="AA256" s="96"/>
      <c r="AB256" s="96"/>
      <c r="AC256" s="96"/>
      <c r="AD256" s="96"/>
      <c r="AE256" s="96"/>
      <c r="AH256" s="85"/>
      <c r="AI256" s="79"/>
      <c r="AL256" s="76"/>
      <c r="AN256" s="62"/>
      <c r="AO256" s="62"/>
      <c r="AP256" s="70"/>
      <c r="AY256" s="70"/>
      <c r="AZ256" s="62"/>
      <c r="BA256" s="62"/>
      <c r="BB256" s="62"/>
      <c r="BC256" s="62"/>
      <c r="BD256" s="62"/>
      <c r="BE256" s="62"/>
      <c r="BF256" s="62"/>
      <c r="BG256" s="62"/>
      <c r="BH256" s="62"/>
    </row>
    <row r="257" spans="1:60" s="68" customFormat="1" x14ac:dyDescent="0.2">
      <c r="A257" s="62"/>
      <c r="B257" s="62"/>
      <c r="C257" s="75"/>
      <c r="D257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7"/>
      <c r="X257" s="5"/>
      <c r="Y257" s="96"/>
      <c r="Z257" s="96"/>
      <c r="AA257" s="96"/>
      <c r="AB257" s="96"/>
      <c r="AC257" s="96"/>
      <c r="AD257" s="96"/>
      <c r="AE257" s="96"/>
      <c r="AH257" s="85"/>
      <c r="AI257" s="79"/>
      <c r="AL257" s="76"/>
      <c r="AN257" s="62"/>
      <c r="AO257" s="62"/>
      <c r="AP257" s="70"/>
      <c r="AY257" s="70"/>
      <c r="AZ257" s="62"/>
      <c r="BA257" s="62"/>
      <c r="BB257" s="62"/>
      <c r="BC257" s="62"/>
      <c r="BD257" s="62"/>
      <c r="BE257" s="62"/>
      <c r="BF257" s="62"/>
      <c r="BG257" s="62"/>
      <c r="BH257" s="62"/>
    </row>
    <row r="258" spans="1:60" s="68" customFormat="1" x14ac:dyDescent="0.2">
      <c r="A258" s="62"/>
      <c r="B258" s="62"/>
      <c r="C258" s="75"/>
      <c r="D258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7"/>
      <c r="X258" s="5"/>
      <c r="Y258" s="96"/>
      <c r="Z258" s="96"/>
      <c r="AA258" s="96"/>
      <c r="AB258" s="96"/>
      <c r="AC258" s="96"/>
      <c r="AD258" s="96"/>
      <c r="AE258" s="96"/>
      <c r="AH258" s="85"/>
      <c r="AI258" s="79"/>
      <c r="AL258" s="76"/>
      <c r="AN258" s="62"/>
      <c r="AO258" s="62"/>
      <c r="AP258" s="70"/>
      <c r="AY258" s="70"/>
      <c r="AZ258" s="62"/>
      <c r="BA258" s="62"/>
      <c r="BB258" s="62"/>
      <c r="BC258" s="62"/>
      <c r="BD258" s="62"/>
      <c r="BE258" s="62"/>
      <c r="BF258" s="62"/>
      <c r="BG258" s="62"/>
      <c r="BH258" s="62"/>
    </row>
    <row r="259" spans="1:60" s="68" customFormat="1" x14ac:dyDescent="0.2">
      <c r="A259" s="62"/>
      <c r="B259" s="62"/>
      <c r="C259" s="75"/>
      <c r="D259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7"/>
      <c r="X259" s="5"/>
      <c r="Y259" s="96"/>
      <c r="Z259" s="96"/>
      <c r="AA259" s="96"/>
      <c r="AB259" s="96"/>
      <c r="AC259" s="96"/>
      <c r="AD259" s="96"/>
      <c r="AE259" s="96"/>
      <c r="AH259" s="85"/>
      <c r="AI259" s="79"/>
      <c r="AL259" s="76"/>
      <c r="AN259" s="62"/>
      <c r="AO259" s="62"/>
      <c r="AP259" s="70"/>
      <c r="AY259" s="70"/>
      <c r="AZ259" s="62"/>
      <c r="BA259" s="62"/>
      <c r="BB259" s="62"/>
      <c r="BC259" s="62"/>
      <c r="BD259" s="62"/>
      <c r="BE259" s="62"/>
      <c r="BF259" s="62"/>
      <c r="BG259" s="62"/>
      <c r="BH259" s="62"/>
    </row>
    <row r="260" spans="1:60" s="68" customFormat="1" x14ac:dyDescent="0.2">
      <c r="A260" s="62"/>
      <c r="B260" s="62"/>
      <c r="C260" s="75"/>
      <c r="D260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7"/>
      <c r="X260" s="5"/>
      <c r="Y260" s="96"/>
      <c r="Z260" s="96"/>
      <c r="AA260" s="96"/>
      <c r="AB260" s="96"/>
      <c r="AC260" s="96"/>
      <c r="AD260" s="96"/>
      <c r="AE260" s="96"/>
      <c r="AH260" s="85"/>
      <c r="AI260" s="79"/>
      <c r="AL260" s="76"/>
      <c r="AN260" s="62"/>
      <c r="AO260" s="62"/>
      <c r="AP260" s="70"/>
      <c r="AY260" s="70"/>
      <c r="AZ260" s="62"/>
      <c r="BA260" s="62"/>
      <c r="BB260" s="62"/>
      <c r="BC260" s="62"/>
      <c r="BD260" s="62"/>
      <c r="BE260" s="62"/>
      <c r="BF260" s="62"/>
      <c r="BG260" s="62"/>
      <c r="BH260" s="62"/>
    </row>
    <row r="261" spans="1:60" s="68" customFormat="1" x14ac:dyDescent="0.2">
      <c r="A261" s="62"/>
      <c r="B261" s="62"/>
      <c r="C261" s="75"/>
      <c r="D261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7"/>
      <c r="X261" s="5"/>
      <c r="Y261" s="96"/>
      <c r="Z261" s="96"/>
      <c r="AA261" s="96"/>
      <c r="AB261" s="96"/>
      <c r="AC261" s="96"/>
      <c r="AD261" s="96"/>
      <c r="AE261" s="96"/>
      <c r="AH261" s="85"/>
      <c r="AI261" s="79"/>
      <c r="AL261" s="76"/>
      <c r="AN261" s="62"/>
      <c r="AO261" s="62"/>
      <c r="AP261" s="70"/>
      <c r="AY261" s="70"/>
      <c r="AZ261" s="62"/>
      <c r="BA261" s="62"/>
      <c r="BB261" s="62"/>
      <c r="BC261" s="62"/>
      <c r="BD261" s="62"/>
      <c r="BE261" s="62"/>
      <c r="BF261" s="62"/>
      <c r="BG261" s="62"/>
      <c r="BH261" s="62"/>
    </row>
    <row r="262" spans="1:60" s="68" customFormat="1" x14ac:dyDescent="0.2">
      <c r="A262" s="62"/>
      <c r="B262" s="62"/>
      <c r="C262" s="75"/>
      <c r="D2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7"/>
      <c r="X262" s="5"/>
      <c r="Y262" s="96"/>
      <c r="Z262" s="96"/>
      <c r="AA262" s="96"/>
      <c r="AB262" s="96"/>
      <c r="AC262" s="96"/>
      <c r="AD262" s="96"/>
      <c r="AE262" s="96"/>
      <c r="AH262" s="85"/>
      <c r="AI262" s="79"/>
      <c r="AL262" s="76"/>
      <c r="AN262" s="62"/>
      <c r="AO262" s="62"/>
      <c r="AP262" s="70"/>
      <c r="AY262" s="70"/>
      <c r="AZ262" s="62"/>
      <c r="BA262" s="62"/>
      <c r="BB262" s="62"/>
      <c r="BC262" s="62"/>
      <c r="BD262" s="62"/>
      <c r="BE262" s="62"/>
      <c r="BF262" s="62"/>
      <c r="BG262" s="62"/>
      <c r="BH262" s="62"/>
    </row>
    <row r="263" spans="1:60" s="68" customFormat="1" x14ac:dyDescent="0.2">
      <c r="A263" s="62"/>
      <c r="B263" s="62"/>
      <c r="C263" s="75"/>
      <c r="D263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7"/>
      <c r="X263" s="5"/>
      <c r="Y263" s="96"/>
      <c r="Z263" s="96"/>
      <c r="AA263" s="96"/>
      <c r="AB263" s="96"/>
      <c r="AC263" s="96"/>
      <c r="AD263" s="96"/>
      <c r="AE263" s="96"/>
      <c r="AH263" s="85"/>
      <c r="AI263" s="79"/>
      <c r="AL263" s="76"/>
      <c r="AN263" s="62"/>
      <c r="AO263" s="62"/>
      <c r="AP263" s="70"/>
      <c r="AY263" s="70"/>
      <c r="AZ263" s="62"/>
      <c r="BA263" s="62"/>
      <c r="BB263" s="62"/>
      <c r="BC263" s="62"/>
      <c r="BD263" s="62"/>
      <c r="BE263" s="62"/>
      <c r="BF263" s="62"/>
      <c r="BG263" s="62"/>
      <c r="BH263" s="62"/>
    </row>
    <row r="264" spans="1:60" s="68" customFormat="1" x14ac:dyDescent="0.2">
      <c r="A264" s="62"/>
      <c r="B264" s="62"/>
      <c r="C264" s="75"/>
      <c r="D264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7"/>
      <c r="X264" s="5"/>
      <c r="Y264" s="96"/>
      <c r="Z264" s="96"/>
      <c r="AA264" s="96"/>
      <c r="AB264" s="96"/>
      <c r="AC264" s="96"/>
      <c r="AD264" s="96"/>
      <c r="AE264" s="96"/>
      <c r="AH264" s="85"/>
      <c r="AI264" s="79"/>
      <c r="AL264" s="76"/>
      <c r="AN264" s="62"/>
      <c r="AO264" s="62"/>
      <c r="AP264" s="70"/>
      <c r="AY264" s="70"/>
      <c r="AZ264" s="62"/>
      <c r="BA264" s="62"/>
      <c r="BB264" s="62"/>
      <c r="BC264" s="62"/>
      <c r="BD264" s="62"/>
      <c r="BE264" s="62"/>
      <c r="BF264" s="62"/>
      <c r="BG264" s="62"/>
      <c r="BH264" s="62"/>
    </row>
    <row r="265" spans="1:60" s="68" customFormat="1" x14ac:dyDescent="0.2">
      <c r="A265" s="62"/>
      <c r="B265" s="62"/>
      <c r="C265" s="75"/>
      <c r="D265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7"/>
      <c r="X265" s="5"/>
      <c r="Y265" s="96"/>
      <c r="Z265" s="96"/>
      <c r="AA265" s="96"/>
      <c r="AB265" s="96"/>
      <c r="AC265" s="96"/>
      <c r="AD265" s="96"/>
      <c r="AE265" s="96"/>
      <c r="AH265" s="85"/>
      <c r="AI265" s="79"/>
      <c r="AL265" s="76"/>
      <c r="AN265" s="62"/>
      <c r="AO265" s="62"/>
      <c r="AP265" s="70"/>
      <c r="AY265" s="70"/>
      <c r="AZ265" s="62"/>
      <c r="BA265" s="62"/>
      <c r="BB265" s="62"/>
      <c r="BC265" s="62"/>
      <c r="BD265" s="62"/>
      <c r="BE265" s="62"/>
      <c r="BF265" s="62"/>
      <c r="BG265" s="62"/>
      <c r="BH265" s="62"/>
    </row>
    <row r="266" spans="1:60" s="68" customFormat="1" x14ac:dyDescent="0.2">
      <c r="A266" s="62"/>
      <c r="B266" s="62"/>
      <c r="C266" s="75"/>
      <c r="D266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7"/>
      <c r="X266" s="5"/>
      <c r="Y266" s="96"/>
      <c r="Z266" s="96"/>
      <c r="AA266" s="96"/>
      <c r="AB266" s="96"/>
      <c r="AC266" s="96"/>
      <c r="AD266" s="96"/>
      <c r="AE266" s="96"/>
      <c r="AH266" s="85"/>
      <c r="AI266" s="79"/>
      <c r="AL266" s="76"/>
      <c r="AN266" s="62"/>
      <c r="AO266" s="62"/>
      <c r="AP266" s="70"/>
      <c r="AY266" s="70"/>
      <c r="AZ266" s="62"/>
      <c r="BA266" s="62"/>
      <c r="BB266" s="62"/>
      <c r="BC266" s="62"/>
      <c r="BD266" s="62"/>
      <c r="BE266" s="62"/>
      <c r="BF266" s="62"/>
      <c r="BG266" s="62"/>
      <c r="BH266" s="62"/>
    </row>
    <row r="267" spans="1:60" s="68" customFormat="1" x14ac:dyDescent="0.2">
      <c r="A267" s="62"/>
      <c r="B267" s="62"/>
      <c r="C267" s="75"/>
      <c r="D267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7"/>
      <c r="X267" s="5"/>
      <c r="Y267" s="96"/>
      <c r="Z267" s="96"/>
      <c r="AA267" s="96"/>
      <c r="AB267" s="96"/>
      <c r="AC267" s="96"/>
      <c r="AD267" s="96"/>
      <c r="AE267" s="96"/>
      <c r="AH267" s="85"/>
      <c r="AI267" s="79"/>
      <c r="AL267" s="76"/>
      <c r="AN267" s="62"/>
      <c r="AO267" s="62"/>
      <c r="AP267" s="70"/>
      <c r="AY267" s="70"/>
      <c r="AZ267" s="62"/>
      <c r="BA267" s="62"/>
      <c r="BB267" s="62"/>
      <c r="BC267" s="62"/>
      <c r="BD267" s="62"/>
      <c r="BE267" s="62"/>
      <c r="BF267" s="62"/>
      <c r="BG267" s="62"/>
      <c r="BH267" s="62"/>
    </row>
    <row r="268" spans="1:60" s="68" customFormat="1" x14ac:dyDescent="0.2">
      <c r="A268" s="62"/>
      <c r="B268" s="62"/>
      <c r="C268" s="75"/>
      <c r="D268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7"/>
      <c r="X268" s="5"/>
      <c r="Y268" s="96"/>
      <c r="Z268" s="96"/>
      <c r="AA268" s="96"/>
      <c r="AB268" s="96"/>
      <c r="AC268" s="96"/>
      <c r="AD268" s="96"/>
      <c r="AE268" s="96"/>
      <c r="AH268" s="85"/>
      <c r="AI268" s="79"/>
      <c r="AL268" s="76"/>
      <c r="AN268" s="62"/>
      <c r="AO268" s="62"/>
      <c r="AP268" s="70"/>
      <c r="AY268" s="70"/>
      <c r="AZ268" s="62"/>
      <c r="BA268" s="62"/>
      <c r="BB268" s="62"/>
      <c r="BC268" s="62"/>
      <c r="BD268" s="62"/>
      <c r="BE268" s="62"/>
      <c r="BF268" s="62"/>
      <c r="BG268" s="62"/>
      <c r="BH268" s="62"/>
    </row>
    <row r="269" spans="1:60" s="68" customFormat="1" x14ac:dyDescent="0.2">
      <c r="A269" s="62"/>
      <c r="B269" s="62"/>
      <c r="C269" s="75"/>
      <c r="D269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7"/>
      <c r="X269" s="5"/>
      <c r="Y269" s="96"/>
      <c r="Z269" s="96"/>
      <c r="AA269" s="96"/>
      <c r="AB269" s="96"/>
      <c r="AC269" s="96"/>
      <c r="AD269" s="96"/>
      <c r="AE269" s="96"/>
      <c r="AH269" s="85"/>
      <c r="AI269" s="79"/>
      <c r="AL269" s="76"/>
      <c r="AN269" s="62"/>
      <c r="AO269" s="62"/>
      <c r="AP269" s="70"/>
      <c r="AY269" s="70"/>
      <c r="AZ269" s="62"/>
      <c r="BA269" s="62"/>
      <c r="BB269" s="62"/>
      <c r="BC269" s="62"/>
      <c r="BD269" s="62"/>
      <c r="BE269" s="62"/>
      <c r="BF269" s="62"/>
      <c r="BG269" s="62"/>
      <c r="BH269" s="62"/>
    </row>
    <row r="270" spans="1:60" s="68" customFormat="1" x14ac:dyDescent="0.2">
      <c r="A270" s="62"/>
      <c r="B270" s="62"/>
      <c r="C270" s="75"/>
      <c r="D270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7"/>
      <c r="X270" s="5"/>
      <c r="Y270" s="96"/>
      <c r="Z270" s="96"/>
      <c r="AA270" s="96"/>
      <c r="AB270" s="96"/>
      <c r="AC270" s="96"/>
      <c r="AD270" s="96"/>
      <c r="AE270" s="96"/>
      <c r="AH270" s="85"/>
      <c r="AI270" s="79"/>
      <c r="AL270" s="76"/>
      <c r="AN270" s="62"/>
      <c r="AO270" s="62"/>
      <c r="AP270" s="70"/>
      <c r="AY270" s="70"/>
      <c r="AZ270" s="62"/>
      <c r="BA270" s="62"/>
      <c r="BB270" s="62"/>
      <c r="BC270" s="62"/>
      <c r="BD270" s="62"/>
      <c r="BE270" s="62"/>
      <c r="BF270" s="62"/>
      <c r="BG270" s="62"/>
      <c r="BH270" s="62"/>
    </row>
    <row r="271" spans="1:60" s="68" customFormat="1" x14ac:dyDescent="0.2">
      <c r="A271" s="62"/>
      <c r="B271" s="62"/>
      <c r="C271" s="75"/>
      <c r="D271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7"/>
      <c r="X271" s="5"/>
      <c r="Y271" s="96"/>
      <c r="Z271" s="96"/>
      <c r="AA271" s="96"/>
      <c r="AB271" s="96"/>
      <c r="AC271" s="96"/>
      <c r="AD271" s="96"/>
      <c r="AE271" s="96"/>
      <c r="AH271" s="85"/>
      <c r="AI271" s="79"/>
      <c r="AL271" s="76"/>
      <c r="AN271" s="62"/>
      <c r="AO271" s="62"/>
      <c r="AP271" s="70"/>
      <c r="AY271" s="70"/>
      <c r="AZ271" s="62"/>
      <c r="BA271" s="62"/>
      <c r="BB271" s="62"/>
      <c r="BC271" s="62"/>
      <c r="BD271" s="62"/>
      <c r="BE271" s="62"/>
      <c r="BF271" s="62"/>
      <c r="BG271" s="62"/>
      <c r="BH271" s="62"/>
    </row>
    <row r="272" spans="1:60" s="68" customFormat="1" x14ac:dyDescent="0.2">
      <c r="A272" s="62"/>
      <c r="B272" s="62"/>
      <c r="C272" s="75"/>
      <c r="D27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7"/>
      <c r="X272" s="5"/>
      <c r="Y272" s="96"/>
      <c r="Z272" s="96"/>
      <c r="AA272" s="96"/>
      <c r="AB272" s="96"/>
      <c r="AC272" s="96"/>
      <c r="AD272" s="96"/>
      <c r="AE272" s="96"/>
      <c r="AH272" s="85"/>
      <c r="AI272" s="79"/>
      <c r="AL272" s="76"/>
      <c r="AN272" s="62"/>
      <c r="AO272" s="62"/>
      <c r="AP272" s="70"/>
      <c r="AY272" s="70"/>
      <c r="AZ272" s="62"/>
      <c r="BA272" s="62"/>
      <c r="BB272" s="62"/>
      <c r="BC272" s="62"/>
      <c r="BD272" s="62"/>
      <c r="BE272" s="62"/>
      <c r="BF272" s="62"/>
      <c r="BG272" s="62"/>
      <c r="BH272" s="62"/>
    </row>
    <row r="273" spans="1:60" s="68" customFormat="1" x14ac:dyDescent="0.2">
      <c r="A273" s="62"/>
      <c r="B273" s="62"/>
      <c r="C273" s="75"/>
      <c r="D273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7"/>
      <c r="X273" s="5"/>
      <c r="Y273" s="96"/>
      <c r="Z273" s="96"/>
      <c r="AA273" s="96"/>
      <c r="AB273" s="96"/>
      <c r="AC273" s="96"/>
      <c r="AD273" s="96"/>
      <c r="AE273" s="96"/>
      <c r="AH273" s="85"/>
      <c r="AI273" s="79"/>
      <c r="AL273" s="76"/>
      <c r="AN273" s="62"/>
      <c r="AO273" s="62"/>
      <c r="AP273" s="70"/>
      <c r="AY273" s="70"/>
      <c r="AZ273" s="62"/>
      <c r="BA273" s="62"/>
      <c r="BB273" s="62"/>
      <c r="BC273" s="62"/>
      <c r="BD273" s="62"/>
      <c r="BE273" s="62"/>
      <c r="BF273" s="62"/>
      <c r="BG273" s="62"/>
      <c r="BH273" s="62"/>
    </row>
    <row r="274" spans="1:60" s="68" customFormat="1" x14ac:dyDescent="0.2">
      <c r="A274" s="62"/>
      <c r="B274" s="62"/>
      <c r="C274" s="75"/>
      <c r="D274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7"/>
      <c r="X274" s="5"/>
      <c r="Y274" s="96"/>
      <c r="Z274" s="96"/>
      <c r="AA274" s="96"/>
      <c r="AB274" s="96"/>
      <c r="AC274" s="96"/>
      <c r="AD274" s="96"/>
      <c r="AE274" s="96"/>
      <c r="AH274" s="85"/>
      <c r="AI274" s="79"/>
      <c r="AL274" s="76"/>
      <c r="AN274" s="62"/>
      <c r="AO274" s="62"/>
      <c r="AP274" s="70"/>
      <c r="AY274" s="70"/>
      <c r="AZ274" s="62"/>
      <c r="BA274" s="62"/>
      <c r="BB274" s="62"/>
      <c r="BC274" s="62"/>
      <c r="BD274" s="62"/>
      <c r="BE274" s="62"/>
      <c r="BF274" s="62"/>
      <c r="BG274" s="62"/>
      <c r="BH274" s="62"/>
    </row>
    <row r="275" spans="1:60" s="68" customFormat="1" x14ac:dyDescent="0.2">
      <c r="A275" s="62"/>
      <c r="B275" s="62"/>
      <c r="C275" s="75"/>
      <c r="D275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7"/>
      <c r="X275" s="5"/>
      <c r="Y275" s="96"/>
      <c r="Z275" s="96"/>
      <c r="AA275" s="96"/>
      <c r="AB275" s="96"/>
      <c r="AC275" s="96"/>
      <c r="AD275" s="96"/>
      <c r="AE275" s="96"/>
      <c r="AH275" s="85"/>
      <c r="AI275" s="79"/>
      <c r="AL275" s="76"/>
      <c r="AN275" s="62"/>
      <c r="AO275" s="62"/>
      <c r="AP275" s="70"/>
      <c r="AY275" s="70"/>
      <c r="AZ275" s="62"/>
      <c r="BA275" s="62"/>
      <c r="BB275" s="62"/>
      <c r="BC275" s="62"/>
      <c r="BD275" s="62"/>
      <c r="BE275" s="62"/>
      <c r="BF275" s="62"/>
      <c r="BG275" s="62"/>
      <c r="BH275" s="62"/>
    </row>
    <row r="276" spans="1:60" s="68" customFormat="1" x14ac:dyDescent="0.2">
      <c r="A276" s="62"/>
      <c r="B276" s="62"/>
      <c r="C276" s="75"/>
      <c r="D276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7"/>
      <c r="X276" s="5"/>
      <c r="Y276" s="96"/>
      <c r="Z276" s="96"/>
      <c r="AA276" s="96"/>
      <c r="AB276" s="96"/>
      <c r="AC276" s="96"/>
      <c r="AD276" s="96"/>
      <c r="AE276" s="96"/>
      <c r="AH276" s="85"/>
      <c r="AI276" s="79"/>
      <c r="AL276" s="76"/>
      <c r="AN276" s="62"/>
      <c r="AO276" s="62"/>
      <c r="AP276" s="70"/>
      <c r="AY276" s="70"/>
      <c r="AZ276" s="62"/>
      <c r="BA276" s="62"/>
      <c r="BB276" s="62"/>
      <c r="BC276" s="62"/>
      <c r="BD276" s="62"/>
      <c r="BE276" s="62"/>
      <c r="BF276" s="62"/>
      <c r="BG276" s="62"/>
      <c r="BH276" s="62"/>
    </row>
    <row r="277" spans="1:60" s="68" customFormat="1" x14ac:dyDescent="0.2">
      <c r="A277" s="62"/>
      <c r="B277" s="62"/>
      <c r="C277" s="75"/>
      <c r="D277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7"/>
      <c r="X277" s="5"/>
      <c r="Y277" s="96"/>
      <c r="Z277" s="96"/>
      <c r="AA277" s="96"/>
      <c r="AB277" s="96"/>
      <c r="AC277" s="96"/>
      <c r="AD277" s="96"/>
      <c r="AE277" s="96"/>
      <c r="AH277" s="85"/>
      <c r="AI277" s="79"/>
      <c r="AL277" s="76"/>
      <c r="AN277" s="62"/>
      <c r="AO277" s="62"/>
      <c r="AP277" s="70"/>
      <c r="AY277" s="70"/>
      <c r="AZ277" s="62"/>
      <c r="BA277" s="62"/>
      <c r="BB277" s="62"/>
      <c r="BC277" s="62"/>
      <c r="BD277" s="62"/>
      <c r="BE277" s="62"/>
      <c r="BF277" s="62"/>
      <c r="BG277" s="62"/>
      <c r="BH277" s="62"/>
    </row>
    <row r="278" spans="1:60" s="68" customFormat="1" x14ac:dyDescent="0.2">
      <c r="A278" s="62"/>
      <c r="B278" s="62"/>
      <c r="C278" s="75"/>
      <c r="D278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7"/>
      <c r="X278" s="5"/>
      <c r="Y278" s="96"/>
      <c r="Z278" s="96"/>
      <c r="AA278" s="96"/>
      <c r="AB278" s="96"/>
      <c r="AC278" s="96"/>
      <c r="AD278" s="96"/>
      <c r="AE278" s="96"/>
      <c r="AH278" s="85"/>
      <c r="AI278" s="79"/>
      <c r="AL278" s="76"/>
      <c r="AN278" s="62"/>
      <c r="AO278" s="62"/>
      <c r="AP278" s="70"/>
      <c r="AY278" s="70"/>
      <c r="AZ278" s="62"/>
      <c r="BA278" s="62"/>
      <c r="BB278" s="62"/>
      <c r="BC278" s="62"/>
      <c r="BD278" s="62"/>
      <c r="BE278" s="62"/>
      <c r="BF278" s="62"/>
      <c r="BG278" s="62"/>
      <c r="BH278" s="62"/>
    </row>
    <row r="279" spans="1:60" s="68" customFormat="1" x14ac:dyDescent="0.2">
      <c r="A279" s="62"/>
      <c r="B279" s="62"/>
      <c r="C279" s="75"/>
      <c r="D279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7"/>
      <c r="X279" s="5"/>
      <c r="Y279" s="96"/>
      <c r="Z279" s="96"/>
      <c r="AA279" s="96"/>
      <c r="AB279" s="96"/>
      <c r="AC279" s="96"/>
      <c r="AD279" s="96"/>
      <c r="AE279" s="96"/>
      <c r="AH279" s="85"/>
      <c r="AI279" s="79"/>
      <c r="AL279" s="76"/>
      <c r="AN279" s="62"/>
      <c r="AO279" s="62"/>
      <c r="AP279" s="70"/>
      <c r="AY279" s="70"/>
      <c r="AZ279" s="62"/>
      <c r="BA279" s="62"/>
      <c r="BB279" s="62"/>
      <c r="BC279" s="62"/>
      <c r="BD279" s="62"/>
      <c r="BE279" s="62"/>
      <c r="BF279" s="62"/>
      <c r="BG279" s="62"/>
      <c r="BH279" s="62"/>
    </row>
    <row r="280" spans="1:60" s="68" customFormat="1" x14ac:dyDescent="0.2">
      <c r="A280" s="62"/>
      <c r="B280" s="62"/>
      <c r="C280" s="75"/>
      <c r="D280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7"/>
      <c r="X280" s="5"/>
      <c r="Y280" s="96"/>
      <c r="Z280" s="96"/>
      <c r="AA280" s="96"/>
      <c r="AB280" s="96"/>
      <c r="AC280" s="96"/>
      <c r="AD280" s="96"/>
      <c r="AE280" s="96"/>
      <c r="AH280" s="85"/>
      <c r="AI280" s="79"/>
      <c r="AL280" s="76"/>
      <c r="AN280" s="62"/>
      <c r="AO280" s="62"/>
      <c r="AP280" s="70"/>
      <c r="AY280" s="70"/>
      <c r="AZ280" s="62"/>
      <c r="BA280" s="62"/>
      <c r="BB280" s="62"/>
      <c r="BC280" s="62"/>
      <c r="BD280" s="62"/>
      <c r="BE280" s="62"/>
      <c r="BF280" s="62"/>
      <c r="BG280" s="62"/>
      <c r="BH280" s="62"/>
    </row>
    <row r="281" spans="1:60" s="68" customFormat="1" x14ac:dyDescent="0.2">
      <c r="A281" s="62"/>
      <c r="B281" s="62"/>
      <c r="C281" s="75"/>
      <c r="D281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7"/>
      <c r="X281" s="5"/>
      <c r="Y281" s="96"/>
      <c r="Z281" s="96"/>
      <c r="AA281" s="96"/>
      <c r="AB281" s="96"/>
      <c r="AC281" s="96"/>
      <c r="AD281" s="96"/>
      <c r="AE281" s="96"/>
      <c r="AH281" s="85"/>
      <c r="AI281" s="79"/>
      <c r="AL281" s="76"/>
      <c r="AN281" s="62"/>
      <c r="AO281" s="62"/>
      <c r="AP281" s="70"/>
      <c r="AY281" s="70"/>
      <c r="AZ281" s="62"/>
      <c r="BA281" s="62"/>
      <c r="BB281" s="62"/>
      <c r="BC281" s="62"/>
      <c r="BD281" s="62"/>
      <c r="BE281" s="62"/>
      <c r="BF281" s="62"/>
      <c r="BG281" s="62"/>
      <c r="BH281" s="62"/>
    </row>
    <row r="282" spans="1:60" s="68" customFormat="1" x14ac:dyDescent="0.2">
      <c r="A282" s="62"/>
      <c r="B282" s="62"/>
      <c r="C282" s="75"/>
      <c r="D28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7"/>
      <c r="X282" s="5"/>
      <c r="Y282" s="96"/>
      <c r="Z282" s="96"/>
      <c r="AA282" s="96"/>
      <c r="AB282" s="96"/>
      <c r="AC282" s="96"/>
      <c r="AD282" s="96"/>
      <c r="AE282" s="96"/>
      <c r="AH282" s="85"/>
      <c r="AI282" s="79"/>
      <c r="AL282" s="76"/>
      <c r="AN282" s="62"/>
      <c r="AO282" s="62"/>
      <c r="AP282" s="70"/>
      <c r="AY282" s="70"/>
      <c r="AZ282" s="62"/>
      <c r="BA282" s="62"/>
      <c r="BB282" s="62"/>
      <c r="BC282" s="62"/>
      <c r="BD282" s="62"/>
      <c r="BE282" s="62"/>
      <c r="BF282" s="62"/>
      <c r="BG282" s="62"/>
      <c r="BH282" s="62"/>
    </row>
    <row r="283" spans="1:60" s="68" customFormat="1" x14ac:dyDescent="0.2">
      <c r="A283" s="62"/>
      <c r="B283" s="62"/>
      <c r="C283" s="75"/>
      <c r="D283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7"/>
      <c r="X283" s="5"/>
      <c r="Y283" s="96"/>
      <c r="Z283" s="96"/>
      <c r="AA283" s="96"/>
      <c r="AB283" s="96"/>
      <c r="AC283" s="96"/>
      <c r="AD283" s="96"/>
      <c r="AE283" s="96"/>
      <c r="AH283" s="85"/>
      <c r="AI283" s="79"/>
      <c r="AL283" s="76"/>
      <c r="AN283" s="62"/>
      <c r="AO283" s="62"/>
      <c r="AP283" s="70"/>
      <c r="AY283" s="70"/>
      <c r="AZ283" s="62"/>
      <c r="BA283" s="62"/>
      <c r="BB283" s="62"/>
      <c r="BC283" s="62"/>
      <c r="BD283" s="62"/>
      <c r="BE283" s="62"/>
      <c r="BF283" s="62"/>
      <c r="BG283" s="62"/>
      <c r="BH283" s="62"/>
    </row>
    <row r="284" spans="1:60" s="68" customFormat="1" x14ac:dyDescent="0.2">
      <c r="A284" s="62"/>
      <c r="B284" s="62"/>
      <c r="C284" s="75"/>
      <c r="D284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7"/>
      <c r="X284" s="5"/>
      <c r="Y284" s="96"/>
      <c r="Z284" s="96"/>
      <c r="AA284" s="96"/>
      <c r="AB284" s="96"/>
      <c r="AC284" s="96"/>
      <c r="AD284" s="96"/>
      <c r="AE284" s="96"/>
      <c r="AH284" s="85"/>
      <c r="AI284" s="79"/>
      <c r="AL284" s="76"/>
      <c r="AN284" s="62"/>
      <c r="AO284" s="62"/>
      <c r="AP284" s="70"/>
      <c r="AY284" s="70"/>
      <c r="AZ284" s="62"/>
      <c r="BA284" s="62"/>
      <c r="BB284" s="62"/>
      <c r="BC284" s="62"/>
      <c r="BD284" s="62"/>
      <c r="BE284" s="62"/>
      <c r="BF284" s="62"/>
      <c r="BG284" s="62"/>
      <c r="BH284" s="62"/>
    </row>
    <row r="285" spans="1:60" s="68" customFormat="1" x14ac:dyDescent="0.2">
      <c r="A285" s="62"/>
      <c r="B285" s="62"/>
      <c r="C285" s="75"/>
      <c r="D285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7"/>
      <c r="X285" s="5"/>
      <c r="Y285" s="96"/>
      <c r="Z285" s="96"/>
      <c r="AA285" s="96"/>
      <c r="AB285" s="96"/>
      <c r="AC285" s="96"/>
      <c r="AD285" s="96"/>
      <c r="AE285" s="96"/>
      <c r="AH285" s="85"/>
      <c r="AI285" s="79"/>
      <c r="AL285" s="76"/>
      <c r="AN285" s="62"/>
      <c r="AO285" s="62"/>
      <c r="AP285" s="70"/>
      <c r="AY285" s="70"/>
      <c r="AZ285" s="62"/>
      <c r="BA285" s="62"/>
      <c r="BB285" s="62"/>
      <c r="BC285" s="62"/>
      <c r="BD285" s="62"/>
      <c r="BE285" s="62"/>
      <c r="BF285" s="62"/>
      <c r="BG285" s="62"/>
      <c r="BH285" s="62"/>
    </row>
    <row r="286" spans="1:60" s="68" customFormat="1" x14ac:dyDescent="0.2">
      <c r="A286" s="62"/>
      <c r="B286" s="62"/>
      <c r="C286" s="75"/>
      <c r="D286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7"/>
      <c r="X286" s="5"/>
      <c r="Y286" s="96"/>
      <c r="Z286" s="96"/>
      <c r="AA286" s="96"/>
      <c r="AB286" s="96"/>
      <c r="AC286" s="96"/>
      <c r="AD286" s="96"/>
      <c r="AE286" s="96"/>
      <c r="AH286" s="85"/>
      <c r="AI286" s="79"/>
      <c r="AL286" s="76"/>
      <c r="AN286" s="62"/>
      <c r="AO286" s="62"/>
      <c r="AP286" s="70"/>
      <c r="AY286" s="70"/>
      <c r="AZ286" s="62"/>
      <c r="BA286" s="62"/>
      <c r="BB286" s="62"/>
      <c r="BC286" s="62"/>
      <c r="BD286" s="62"/>
      <c r="BE286" s="62"/>
      <c r="BF286" s="62"/>
      <c r="BG286" s="62"/>
      <c r="BH286" s="62"/>
    </row>
    <row r="287" spans="1:60" s="68" customFormat="1" x14ac:dyDescent="0.2">
      <c r="A287" s="62"/>
      <c r="B287" s="62"/>
      <c r="C287" s="75"/>
      <c r="D287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7"/>
      <c r="X287" s="5"/>
      <c r="Y287" s="96"/>
      <c r="Z287" s="96"/>
      <c r="AA287" s="96"/>
      <c r="AB287" s="96"/>
      <c r="AC287" s="96"/>
      <c r="AD287" s="96"/>
      <c r="AE287" s="96"/>
      <c r="AH287" s="85"/>
      <c r="AI287" s="79"/>
      <c r="AL287" s="76"/>
      <c r="AN287" s="62"/>
      <c r="AO287" s="62"/>
      <c r="AP287" s="70"/>
      <c r="AY287" s="70"/>
      <c r="AZ287" s="62"/>
      <c r="BA287" s="62"/>
      <c r="BB287" s="62"/>
      <c r="BC287" s="62"/>
      <c r="BD287" s="62"/>
      <c r="BE287" s="62"/>
      <c r="BF287" s="62"/>
      <c r="BG287" s="62"/>
      <c r="BH287" s="62"/>
    </row>
    <row r="288" spans="1:60" s="68" customFormat="1" x14ac:dyDescent="0.2">
      <c r="A288" s="62"/>
      <c r="B288" s="62"/>
      <c r="C288" s="75"/>
      <c r="D288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7"/>
      <c r="X288" s="5"/>
      <c r="Y288" s="96"/>
      <c r="Z288" s="96"/>
      <c r="AA288" s="96"/>
      <c r="AB288" s="96"/>
      <c r="AC288" s="96"/>
      <c r="AD288" s="96"/>
      <c r="AE288" s="96"/>
      <c r="AH288" s="85"/>
      <c r="AI288" s="79"/>
      <c r="AL288" s="76"/>
      <c r="AN288" s="62"/>
      <c r="AO288" s="62"/>
      <c r="AP288" s="70"/>
      <c r="AY288" s="70"/>
      <c r="AZ288" s="62"/>
      <c r="BA288" s="62"/>
      <c r="BB288" s="62"/>
      <c r="BC288" s="62"/>
      <c r="BD288" s="62"/>
      <c r="BE288" s="62"/>
      <c r="BF288" s="62"/>
      <c r="BG288" s="62"/>
      <c r="BH288" s="62"/>
    </row>
    <row r="289" spans="1:60" s="68" customFormat="1" x14ac:dyDescent="0.2">
      <c r="A289" s="62"/>
      <c r="B289" s="62"/>
      <c r="C289" s="75"/>
      <c r="D289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7"/>
      <c r="X289" s="5"/>
      <c r="Y289" s="96"/>
      <c r="Z289" s="96"/>
      <c r="AA289" s="96"/>
      <c r="AB289" s="96"/>
      <c r="AC289" s="96"/>
      <c r="AD289" s="96"/>
      <c r="AE289" s="96"/>
      <c r="AH289" s="85"/>
      <c r="AI289" s="79"/>
      <c r="AL289" s="76"/>
      <c r="AN289" s="62"/>
      <c r="AO289" s="62"/>
      <c r="AP289" s="70"/>
      <c r="AY289" s="70"/>
      <c r="AZ289" s="62"/>
      <c r="BA289" s="62"/>
      <c r="BB289" s="62"/>
      <c r="BC289" s="62"/>
      <c r="BD289" s="62"/>
      <c r="BE289" s="62"/>
      <c r="BF289" s="62"/>
      <c r="BG289" s="62"/>
      <c r="BH289" s="62"/>
    </row>
    <row r="290" spans="1:60" s="68" customFormat="1" x14ac:dyDescent="0.2">
      <c r="A290" s="62"/>
      <c r="B290" s="62"/>
      <c r="C290" s="75"/>
      <c r="D290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7"/>
      <c r="X290" s="5"/>
      <c r="Y290" s="96"/>
      <c r="Z290" s="96"/>
      <c r="AA290" s="96"/>
      <c r="AB290" s="96"/>
      <c r="AC290" s="96"/>
      <c r="AD290" s="96"/>
      <c r="AE290" s="96"/>
      <c r="AH290" s="85"/>
      <c r="AI290" s="79"/>
      <c r="AL290" s="76"/>
      <c r="AN290" s="62"/>
      <c r="AO290" s="62"/>
      <c r="AP290" s="70"/>
      <c r="AY290" s="70"/>
      <c r="AZ290" s="62"/>
      <c r="BA290" s="62"/>
      <c r="BB290" s="62"/>
      <c r="BC290" s="62"/>
      <c r="BD290" s="62"/>
      <c r="BE290" s="62"/>
      <c r="BF290" s="62"/>
      <c r="BG290" s="62"/>
      <c r="BH290" s="62"/>
    </row>
    <row r="291" spans="1:60" s="68" customFormat="1" x14ac:dyDescent="0.2">
      <c r="A291" s="62"/>
      <c r="B291" s="62"/>
      <c r="C291" s="75"/>
      <c r="D291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7"/>
      <c r="X291" s="5"/>
      <c r="Y291" s="96"/>
      <c r="Z291" s="96"/>
      <c r="AA291" s="96"/>
      <c r="AB291" s="96"/>
      <c r="AC291" s="96"/>
      <c r="AD291" s="96"/>
      <c r="AE291" s="96"/>
      <c r="AH291" s="85"/>
      <c r="AI291" s="79"/>
      <c r="AL291" s="76"/>
      <c r="AN291" s="62"/>
      <c r="AO291" s="62"/>
      <c r="AP291" s="70"/>
      <c r="AY291" s="70"/>
      <c r="AZ291" s="62"/>
      <c r="BA291" s="62"/>
      <c r="BB291" s="62"/>
      <c r="BC291" s="62"/>
      <c r="BD291" s="62"/>
      <c r="BE291" s="62"/>
      <c r="BF291" s="62"/>
      <c r="BG291" s="62"/>
      <c r="BH291" s="62"/>
    </row>
    <row r="292" spans="1:60" s="68" customFormat="1" x14ac:dyDescent="0.2">
      <c r="A292" s="62"/>
      <c r="B292" s="62"/>
      <c r="C292" s="75"/>
      <c r="D29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7"/>
      <c r="X292" s="5"/>
      <c r="Y292" s="96"/>
      <c r="Z292" s="96"/>
      <c r="AA292" s="96"/>
      <c r="AB292" s="96"/>
      <c r="AC292" s="96"/>
      <c r="AD292" s="96"/>
      <c r="AE292" s="96"/>
      <c r="AH292" s="85"/>
      <c r="AI292" s="79"/>
      <c r="AL292" s="76"/>
      <c r="AN292" s="62"/>
      <c r="AO292" s="62"/>
      <c r="AP292" s="70"/>
      <c r="AY292" s="70"/>
      <c r="AZ292" s="62"/>
      <c r="BA292" s="62"/>
      <c r="BB292" s="62"/>
      <c r="BC292" s="62"/>
      <c r="BD292" s="62"/>
      <c r="BE292" s="62"/>
      <c r="BF292" s="62"/>
      <c r="BG292" s="62"/>
      <c r="BH292" s="62"/>
    </row>
    <row r="293" spans="1:60" s="68" customFormat="1" x14ac:dyDescent="0.2">
      <c r="A293" s="62"/>
      <c r="B293" s="62"/>
      <c r="C293" s="75"/>
      <c r="D293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7"/>
      <c r="X293" s="5"/>
      <c r="Y293" s="96"/>
      <c r="Z293" s="96"/>
      <c r="AA293" s="96"/>
      <c r="AB293" s="96"/>
      <c r="AC293" s="96"/>
      <c r="AD293" s="96"/>
      <c r="AE293" s="96"/>
      <c r="AH293" s="85"/>
      <c r="AI293" s="79"/>
      <c r="AL293" s="76"/>
      <c r="AN293" s="62"/>
      <c r="AO293" s="62"/>
      <c r="AP293" s="70"/>
      <c r="AY293" s="70"/>
      <c r="AZ293" s="62"/>
      <c r="BA293" s="62"/>
      <c r="BB293" s="62"/>
      <c r="BC293" s="62"/>
      <c r="BD293" s="62"/>
      <c r="BE293" s="62"/>
      <c r="BF293" s="62"/>
      <c r="BG293" s="62"/>
      <c r="BH293" s="62"/>
    </row>
    <row r="294" spans="1:60" s="68" customFormat="1" x14ac:dyDescent="0.2">
      <c r="A294" s="62"/>
      <c r="B294" s="62"/>
      <c r="C294" s="75"/>
      <c r="D294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7"/>
      <c r="X294" s="5"/>
      <c r="Y294" s="96"/>
      <c r="Z294" s="96"/>
      <c r="AA294" s="96"/>
      <c r="AB294" s="96"/>
      <c r="AC294" s="96"/>
      <c r="AD294" s="96"/>
      <c r="AE294" s="96"/>
      <c r="AH294" s="85"/>
      <c r="AI294" s="79"/>
      <c r="AL294" s="76"/>
      <c r="AN294" s="62"/>
      <c r="AO294" s="62"/>
      <c r="AP294" s="70"/>
      <c r="AY294" s="70"/>
      <c r="AZ294" s="62"/>
      <c r="BA294" s="62"/>
      <c r="BB294" s="62"/>
      <c r="BC294" s="62"/>
      <c r="BD294" s="62"/>
      <c r="BE294" s="62"/>
      <c r="BF294" s="62"/>
      <c r="BG294" s="62"/>
      <c r="BH294" s="62"/>
    </row>
    <row r="295" spans="1:60" s="68" customFormat="1" x14ac:dyDescent="0.2">
      <c r="A295" s="62"/>
      <c r="B295" s="62"/>
      <c r="C295" s="75"/>
      <c r="D295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7"/>
      <c r="X295" s="5"/>
      <c r="Y295" s="96"/>
      <c r="Z295" s="96"/>
      <c r="AA295" s="96"/>
      <c r="AB295" s="96"/>
      <c r="AC295" s="96"/>
      <c r="AD295" s="96"/>
      <c r="AE295" s="96"/>
      <c r="AH295" s="85"/>
      <c r="AI295" s="79"/>
      <c r="AL295" s="76"/>
      <c r="AN295" s="62"/>
      <c r="AO295" s="62"/>
      <c r="AP295" s="70"/>
      <c r="AY295" s="70"/>
      <c r="AZ295" s="62"/>
      <c r="BA295" s="62"/>
      <c r="BB295" s="62"/>
      <c r="BC295" s="62"/>
      <c r="BD295" s="62"/>
      <c r="BE295" s="62"/>
      <c r="BF295" s="62"/>
      <c r="BG295" s="62"/>
      <c r="BH295" s="62"/>
    </row>
    <row r="296" spans="1:60" s="68" customFormat="1" x14ac:dyDescent="0.2">
      <c r="A296" s="62"/>
      <c r="B296" s="62"/>
      <c r="C296" s="75"/>
      <c r="D296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7"/>
      <c r="X296" s="5"/>
      <c r="Y296" s="96"/>
      <c r="Z296" s="96"/>
      <c r="AA296" s="96"/>
      <c r="AB296" s="96"/>
      <c r="AC296" s="96"/>
      <c r="AD296" s="96"/>
      <c r="AE296" s="96"/>
      <c r="AH296" s="85"/>
      <c r="AI296" s="79"/>
      <c r="AL296" s="76"/>
      <c r="AN296" s="62"/>
      <c r="AO296" s="62"/>
      <c r="AP296" s="70"/>
      <c r="AY296" s="70"/>
      <c r="AZ296" s="62"/>
      <c r="BA296" s="62"/>
      <c r="BB296" s="62"/>
      <c r="BC296" s="62"/>
      <c r="BD296" s="62"/>
      <c r="BE296" s="62"/>
      <c r="BF296" s="62"/>
      <c r="BG296" s="62"/>
      <c r="BH296" s="62"/>
    </row>
    <row r="297" spans="1:60" s="68" customFormat="1" x14ac:dyDescent="0.2">
      <c r="A297" s="62"/>
      <c r="B297" s="62"/>
      <c r="C297" s="75"/>
      <c r="D297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7"/>
      <c r="X297" s="5"/>
      <c r="Y297" s="96"/>
      <c r="Z297" s="96"/>
      <c r="AA297" s="96"/>
      <c r="AB297" s="96"/>
      <c r="AC297" s="96"/>
      <c r="AD297" s="96"/>
      <c r="AE297" s="96"/>
      <c r="AH297" s="85"/>
      <c r="AI297" s="79"/>
      <c r="AL297" s="76"/>
      <c r="AN297" s="62"/>
      <c r="AO297" s="62"/>
      <c r="AP297" s="70"/>
      <c r="AY297" s="70"/>
      <c r="AZ297" s="62"/>
      <c r="BA297" s="62"/>
      <c r="BB297" s="62"/>
      <c r="BC297" s="62"/>
      <c r="BD297" s="62"/>
      <c r="BE297" s="62"/>
      <c r="BF297" s="62"/>
      <c r="BG297" s="62"/>
      <c r="BH297" s="62"/>
    </row>
    <row r="298" spans="1:60" s="68" customFormat="1" x14ac:dyDescent="0.2">
      <c r="A298" s="62"/>
      <c r="B298" s="62"/>
      <c r="C298" s="75"/>
      <c r="D298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7"/>
      <c r="X298" s="5"/>
      <c r="Y298" s="96"/>
      <c r="Z298" s="96"/>
      <c r="AA298" s="96"/>
      <c r="AB298" s="96"/>
      <c r="AC298" s="96"/>
      <c r="AD298" s="96"/>
      <c r="AE298" s="96"/>
      <c r="AH298" s="85"/>
      <c r="AI298" s="79"/>
      <c r="AL298" s="76"/>
      <c r="AN298" s="62"/>
      <c r="AO298" s="62"/>
      <c r="AP298" s="70"/>
      <c r="AY298" s="70"/>
      <c r="AZ298" s="62"/>
      <c r="BA298" s="62"/>
      <c r="BB298" s="62"/>
      <c r="BC298" s="62"/>
      <c r="BD298" s="62"/>
      <c r="BE298" s="62"/>
      <c r="BF298" s="62"/>
      <c r="BG298" s="62"/>
      <c r="BH298" s="62"/>
    </row>
    <row r="299" spans="1:60" s="68" customFormat="1" x14ac:dyDescent="0.2">
      <c r="A299" s="62"/>
      <c r="B299" s="62"/>
      <c r="C299" s="75"/>
      <c r="D299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7"/>
      <c r="X299" s="5"/>
      <c r="Y299" s="96"/>
      <c r="Z299" s="96"/>
      <c r="AA299" s="96"/>
      <c r="AB299" s="96"/>
      <c r="AC299" s="96"/>
      <c r="AD299" s="96"/>
      <c r="AE299" s="96"/>
      <c r="AH299" s="85"/>
      <c r="AI299" s="79"/>
      <c r="AL299" s="76"/>
      <c r="AN299" s="62"/>
      <c r="AO299" s="62"/>
      <c r="AP299" s="70"/>
      <c r="AY299" s="70"/>
      <c r="AZ299" s="62"/>
      <c r="BA299" s="62"/>
      <c r="BB299" s="62"/>
      <c r="BC299" s="62"/>
      <c r="BD299" s="62"/>
      <c r="BE299" s="62"/>
      <c r="BF299" s="62"/>
      <c r="BG299" s="62"/>
      <c r="BH299" s="62"/>
    </row>
    <row r="300" spans="1:60" s="68" customFormat="1" x14ac:dyDescent="0.2">
      <c r="A300" s="62"/>
      <c r="B300" s="62"/>
      <c r="C300" s="75"/>
      <c r="D300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7"/>
      <c r="X300" s="5"/>
      <c r="Y300" s="96"/>
      <c r="Z300" s="96"/>
      <c r="AA300" s="96"/>
      <c r="AB300" s="96"/>
      <c r="AC300" s="96"/>
      <c r="AD300" s="96"/>
      <c r="AE300" s="96"/>
      <c r="AH300" s="85"/>
      <c r="AI300" s="79"/>
      <c r="AL300" s="76"/>
      <c r="AN300" s="62"/>
      <c r="AO300" s="62"/>
      <c r="AP300" s="70"/>
      <c r="AY300" s="70"/>
      <c r="AZ300" s="62"/>
      <c r="BA300" s="62"/>
      <c r="BB300" s="62"/>
      <c r="BC300" s="62"/>
      <c r="BD300" s="62"/>
      <c r="BE300" s="62"/>
      <c r="BF300" s="62"/>
      <c r="BG300" s="62"/>
      <c r="BH300" s="62"/>
    </row>
    <row r="301" spans="1:60" s="68" customFormat="1" x14ac:dyDescent="0.2">
      <c r="A301" s="62"/>
      <c r="B301" s="62"/>
      <c r="C301" s="75"/>
      <c r="D301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7"/>
      <c r="X301" s="5"/>
      <c r="Y301" s="96"/>
      <c r="Z301" s="96"/>
      <c r="AA301" s="96"/>
      <c r="AB301" s="96"/>
      <c r="AC301" s="96"/>
      <c r="AD301" s="96"/>
      <c r="AE301" s="96"/>
      <c r="AH301" s="85"/>
      <c r="AI301" s="79"/>
      <c r="AL301" s="76"/>
      <c r="AN301" s="62"/>
      <c r="AO301" s="62"/>
      <c r="AP301" s="70"/>
      <c r="AY301" s="70"/>
      <c r="AZ301" s="62"/>
      <c r="BA301" s="62"/>
      <c r="BB301" s="62"/>
      <c r="BC301" s="62"/>
      <c r="BD301" s="62"/>
      <c r="BE301" s="62"/>
      <c r="BF301" s="62"/>
      <c r="BG301" s="62"/>
      <c r="BH301" s="62"/>
    </row>
    <row r="302" spans="1:60" s="68" customFormat="1" x14ac:dyDescent="0.2">
      <c r="A302" s="62"/>
      <c r="B302" s="62"/>
      <c r="C302" s="75"/>
      <c r="D30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7"/>
      <c r="X302" s="5"/>
      <c r="Y302" s="96"/>
      <c r="Z302" s="96"/>
      <c r="AA302" s="96"/>
      <c r="AB302" s="96"/>
      <c r="AC302" s="96"/>
      <c r="AD302" s="96"/>
      <c r="AE302" s="96"/>
      <c r="AH302" s="85"/>
      <c r="AI302" s="79"/>
      <c r="AL302" s="76"/>
      <c r="AN302" s="62"/>
      <c r="AO302" s="62"/>
      <c r="AP302" s="70"/>
      <c r="AY302" s="70"/>
      <c r="AZ302" s="62"/>
      <c r="BA302" s="62"/>
      <c r="BB302" s="62"/>
      <c r="BC302" s="62"/>
      <c r="BD302" s="62"/>
      <c r="BE302" s="62"/>
      <c r="BF302" s="62"/>
      <c r="BG302" s="62"/>
      <c r="BH302" s="62"/>
    </row>
    <row r="303" spans="1:60" s="68" customFormat="1" x14ac:dyDescent="0.2">
      <c r="A303" s="62"/>
      <c r="B303" s="62"/>
      <c r="C303" s="75"/>
      <c r="D303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7"/>
      <c r="X303" s="5"/>
      <c r="Y303" s="96"/>
      <c r="Z303" s="96"/>
      <c r="AA303" s="96"/>
      <c r="AB303" s="96"/>
      <c r="AC303" s="96"/>
      <c r="AD303" s="96"/>
      <c r="AE303" s="96"/>
      <c r="AH303" s="85"/>
      <c r="AI303" s="79"/>
      <c r="AL303" s="76"/>
      <c r="AN303" s="62"/>
      <c r="AO303" s="62"/>
      <c r="AP303" s="70"/>
      <c r="AY303" s="70"/>
      <c r="AZ303" s="62"/>
      <c r="BA303" s="62"/>
      <c r="BB303" s="62"/>
      <c r="BC303" s="62"/>
      <c r="BD303" s="62"/>
      <c r="BE303" s="62"/>
      <c r="BF303" s="62"/>
      <c r="BG303" s="62"/>
      <c r="BH303" s="62"/>
    </row>
    <row r="304" spans="1:60" s="68" customFormat="1" x14ac:dyDescent="0.2">
      <c r="A304" s="62"/>
      <c r="B304" s="62"/>
      <c r="C304" s="75"/>
      <c r="D304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7"/>
      <c r="X304" s="5"/>
      <c r="Y304" s="96"/>
      <c r="Z304" s="96"/>
      <c r="AA304" s="96"/>
      <c r="AB304" s="96"/>
      <c r="AC304" s="96"/>
      <c r="AD304" s="96"/>
      <c r="AE304" s="96"/>
      <c r="AH304" s="85"/>
      <c r="AI304" s="79"/>
      <c r="AL304" s="76"/>
      <c r="AN304" s="62"/>
      <c r="AO304" s="62"/>
      <c r="AP304" s="70"/>
      <c r="AY304" s="70"/>
      <c r="AZ304" s="62"/>
      <c r="BA304" s="62"/>
      <c r="BB304" s="62"/>
      <c r="BC304" s="62"/>
      <c r="BD304" s="62"/>
      <c r="BE304" s="62"/>
      <c r="BF304" s="62"/>
      <c r="BG304" s="62"/>
      <c r="BH304" s="62"/>
    </row>
    <row r="305" spans="1:60" s="68" customFormat="1" x14ac:dyDescent="0.2">
      <c r="A305" s="62"/>
      <c r="B305" s="62"/>
      <c r="C305" s="75"/>
      <c r="D305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7"/>
      <c r="X305" s="5"/>
      <c r="Y305" s="96"/>
      <c r="Z305" s="96"/>
      <c r="AA305" s="96"/>
      <c r="AB305" s="96"/>
      <c r="AC305" s="96"/>
      <c r="AD305" s="96"/>
      <c r="AE305" s="96"/>
      <c r="AH305" s="85"/>
      <c r="AI305" s="79"/>
      <c r="AL305" s="76"/>
      <c r="AN305" s="62"/>
      <c r="AO305" s="62"/>
      <c r="AP305" s="70"/>
      <c r="AY305" s="70"/>
      <c r="AZ305" s="62"/>
      <c r="BA305" s="62"/>
      <c r="BB305" s="62"/>
      <c r="BC305" s="62"/>
      <c r="BD305" s="62"/>
      <c r="BE305" s="62"/>
      <c r="BF305" s="62"/>
      <c r="BG305" s="62"/>
      <c r="BH305" s="62"/>
    </row>
    <row r="306" spans="1:60" s="68" customFormat="1" x14ac:dyDescent="0.2">
      <c r="A306" s="62"/>
      <c r="B306" s="62"/>
      <c r="C306" s="75"/>
      <c r="D306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7"/>
      <c r="X306" s="5"/>
      <c r="Y306" s="96"/>
      <c r="Z306" s="96"/>
      <c r="AA306" s="96"/>
      <c r="AB306" s="96"/>
      <c r="AC306" s="96"/>
      <c r="AD306" s="96"/>
      <c r="AE306" s="96"/>
      <c r="AH306" s="85"/>
      <c r="AI306" s="79"/>
      <c r="AL306" s="76"/>
      <c r="AN306" s="62"/>
      <c r="AO306" s="62"/>
      <c r="AP306" s="70"/>
      <c r="AY306" s="70"/>
      <c r="AZ306" s="62"/>
      <c r="BA306" s="62"/>
      <c r="BB306" s="62"/>
      <c r="BC306" s="62"/>
      <c r="BD306" s="62"/>
      <c r="BE306" s="62"/>
      <c r="BF306" s="62"/>
      <c r="BG306" s="62"/>
      <c r="BH306" s="62"/>
    </row>
    <row r="307" spans="1:60" s="68" customFormat="1" x14ac:dyDescent="0.2">
      <c r="A307" s="62"/>
      <c r="B307" s="62"/>
      <c r="C307" s="75"/>
      <c r="D307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7"/>
      <c r="X307" s="5"/>
      <c r="Y307" s="96"/>
      <c r="Z307" s="96"/>
      <c r="AA307" s="96"/>
      <c r="AB307" s="96"/>
      <c r="AC307" s="96"/>
      <c r="AD307" s="96"/>
      <c r="AE307" s="96"/>
      <c r="AH307" s="85"/>
      <c r="AI307" s="79"/>
      <c r="AL307" s="76"/>
      <c r="AN307" s="62"/>
      <c r="AO307" s="62"/>
      <c r="AP307" s="70"/>
      <c r="AY307" s="70"/>
      <c r="AZ307" s="62"/>
      <c r="BA307" s="62"/>
      <c r="BB307" s="62"/>
      <c r="BC307" s="62"/>
      <c r="BD307" s="62"/>
      <c r="BE307" s="62"/>
      <c r="BF307" s="62"/>
      <c r="BG307" s="62"/>
      <c r="BH307" s="62"/>
    </row>
    <row r="308" spans="1:60" s="68" customFormat="1" x14ac:dyDescent="0.2">
      <c r="A308" s="62"/>
      <c r="B308" s="62"/>
      <c r="C308" s="75"/>
      <c r="D308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7"/>
      <c r="X308" s="5"/>
      <c r="Y308" s="96"/>
      <c r="Z308" s="96"/>
      <c r="AA308" s="96"/>
      <c r="AB308" s="96"/>
      <c r="AC308" s="96"/>
      <c r="AD308" s="96"/>
      <c r="AE308" s="96"/>
      <c r="AH308" s="85"/>
      <c r="AI308" s="79"/>
      <c r="AL308" s="76"/>
      <c r="AN308" s="62"/>
      <c r="AO308" s="62"/>
      <c r="AP308" s="70"/>
      <c r="AY308" s="70"/>
      <c r="AZ308" s="62"/>
      <c r="BA308" s="62"/>
      <c r="BB308" s="62"/>
      <c r="BC308" s="62"/>
      <c r="BD308" s="62"/>
      <c r="BE308" s="62"/>
      <c r="BF308" s="62"/>
      <c r="BG308" s="62"/>
      <c r="BH308" s="62"/>
    </row>
    <row r="309" spans="1:60" s="68" customFormat="1" x14ac:dyDescent="0.2">
      <c r="A309" s="62"/>
      <c r="B309" s="62"/>
      <c r="C309" s="75"/>
      <c r="D309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7"/>
      <c r="X309" s="5"/>
      <c r="Y309" s="96"/>
      <c r="Z309" s="96"/>
      <c r="AA309" s="96"/>
      <c r="AB309" s="96"/>
      <c r="AC309" s="96"/>
      <c r="AD309" s="96"/>
      <c r="AE309" s="96"/>
      <c r="AH309" s="85"/>
      <c r="AI309" s="79"/>
      <c r="AL309" s="76"/>
      <c r="AN309" s="62"/>
      <c r="AO309" s="62"/>
      <c r="AP309" s="70"/>
      <c r="AY309" s="70"/>
      <c r="AZ309" s="62"/>
      <c r="BA309" s="62"/>
      <c r="BB309" s="62"/>
      <c r="BC309" s="62"/>
      <c r="BD309" s="62"/>
      <c r="BE309" s="62"/>
      <c r="BF309" s="62"/>
      <c r="BG309" s="62"/>
      <c r="BH309" s="62"/>
    </row>
    <row r="310" spans="1:60" s="68" customFormat="1" x14ac:dyDescent="0.2">
      <c r="A310" s="62"/>
      <c r="B310" s="62"/>
      <c r="C310" s="75"/>
      <c r="D310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7"/>
      <c r="X310" s="5"/>
      <c r="Y310" s="96"/>
      <c r="Z310" s="96"/>
      <c r="AA310" s="96"/>
      <c r="AB310" s="96"/>
      <c r="AC310" s="96"/>
      <c r="AD310" s="96"/>
      <c r="AE310" s="96"/>
      <c r="AH310" s="85"/>
      <c r="AI310" s="79"/>
      <c r="AL310" s="76"/>
      <c r="AN310" s="62"/>
      <c r="AO310" s="62"/>
      <c r="AP310" s="70"/>
      <c r="AY310" s="70"/>
      <c r="AZ310" s="62"/>
      <c r="BA310" s="62"/>
      <c r="BB310" s="62"/>
      <c r="BC310" s="62"/>
      <c r="BD310" s="62"/>
      <c r="BE310" s="62"/>
      <c r="BF310" s="62"/>
      <c r="BG310" s="62"/>
      <c r="BH310" s="62"/>
    </row>
    <row r="311" spans="1:60" s="68" customFormat="1" x14ac:dyDescent="0.2">
      <c r="A311" s="62"/>
      <c r="B311" s="62"/>
      <c r="C311" s="75"/>
      <c r="D311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7"/>
      <c r="X311" s="5"/>
      <c r="Y311" s="96"/>
      <c r="Z311" s="96"/>
      <c r="AA311" s="96"/>
      <c r="AB311" s="96"/>
      <c r="AC311" s="96"/>
      <c r="AD311" s="96"/>
      <c r="AE311" s="96"/>
      <c r="AH311" s="85"/>
      <c r="AI311" s="79"/>
      <c r="AL311" s="76"/>
      <c r="AN311" s="62"/>
      <c r="AO311" s="62"/>
      <c r="AP311" s="70"/>
      <c r="AY311" s="70"/>
      <c r="AZ311" s="62"/>
      <c r="BA311" s="62"/>
      <c r="BB311" s="62"/>
      <c r="BC311" s="62"/>
      <c r="BD311" s="62"/>
      <c r="BE311" s="62"/>
      <c r="BF311" s="62"/>
      <c r="BG311" s="62"/>
      <c r="BH311" s="62"/>
    </row>
    <row r="312" spans="1:60" s="68" customFormat="1" x14ac:dyDescent="0.2">
      <c r="A312" s="62"/>
      <c r="B312" s="62"/>
      <c r="C312" s="75"/>
      <c r="D31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7"/>
      <c r="X312" s="5"/>
      <c r="Y312" s="96"/>
      <c r="Z312" s="96"/>
      <c r="AA312" s="96"/>
      <c r="AB312" s="96"/>
      <c r="AC312" s="96"/>
      <c r="AD312" s="96"/>
      <c r="AE312" s="96"/>
      <c r="AH312" s="85"/>
      <c r="AI312" s="79"/>
      <c r="AL312" s="76"/>
      <c r="AN312" s="62"/>
      <c r="AO312" s="62"/>
      <c r="AP312" s="70"/>
      <c r="AY312" s="70"/>
      <c r="AZ312" s="62"/>
      <c r="BA312" s="62"/>
      <c r="BB312" s="62"/>
      <c r="BC312" s="62"/>
      <c r="BD312" s="62"/>
      <c r="BE312" s="62"/>
      <c r="BF312" s="62"/>
      <c r="BG312" s="62"/>
      <c r="BH312" s="62"/>
    </row>
    <row r="313" spans="1:60" s="68" customFormat="1" x14ac:dyDescent="0.2">
      <c r="A313" s="62"/>
      <c r="B313" s="62"/>
      <c r="C313" s="75"/>
      <c r="D313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7"/>
      <c r="X313" s="5"/>
      <c r="Y313" s="96"/>
      <c r="Z313" s="96"/>
      <c r="AA313" s="96"/>
      <c r="AB313" s="96"/>
      <c r="AC313" s="96"/>
      <c r="AD313" s="96"/>
      <c r="AE313" s="96"/>
      <c r="AH313" s="85"/>
      <c r="AI313" s="79"/>
      <c r="AL313" s="76"/>
      <c r="AN313" s="62"/>
      <c r="AO313" s="62"/>
      <c r="AP313" s="70"/>
      <c r="AY313" s="70"/>
      <c r="AZ313" s="62"/>
      <c r="BA313" s="62"/>
      <c r="BB313" s="62"/>
      <c r="BC313" s="62"/>
      <c r="BD313" s="62"/>
      <c r="BE313" s="62"/>
      <c r="BF313" s="62"/>
      <c r="BG313" s="62"/>
      <c r="BH313" s="62"/>
    </row>
    <row r="314" spans="1:60" s="68" customFormat="1" x14ac:dyDescent="0.2">
      <c r="A314" s="62"/>
      <c r="B314" s="62"/>
      <c r="C314" s="75"/>
      <c r="D314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7"/>
      <c r="X314" s="5"/>
      <c r="Y314" s="96"/>
      <c r="Z314" s="96"/>
      <c r="AA314" s="96"/>
      <c r="AB314" s="96"/>
      <c r="AC314" s="96"/>
      <c r="AD314" s="96"/>
      <c r="AE314" s="96"/>
      <c r="AH314" s="85"/>
      <c r="AI314" s="79"/>
      <c r="AL314" s="76"/>
      <c r="AN314" s="62"/>
      <c r="AO314" s="62"/>
      <c r="AP314" s="70"/>
      <c r="AY314" s="70"/>
      <c r="AZ314" s="62"/>
      <c r="BA314" s="62"/>
      <c r="BB314" s="62"/>
      <c r="BC314" s="62"/>
      <c r="BD314" s="62"/>
      <c r="BE314" s="62"/>
      <c r="BF314" s="62"/>
      <c r="BG314" s="62"/>
      <c r="BH314" s="62"/>
    </row>
    <row r="315" spans="1:60" s="68" customFormat="1" x14ac:dyDescent="0.2">
      <c r="A315" s="62"/>
      <c r="B315" s="62"/>
      <c r="C315" s="75"/>
      <c r="D315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7"/>
      <c r="X315" s="5"/>
      <c r="Y315" s="96"/>
      <c r="Z315" s="96"/>
      <c r="AA315" s="96"/>
      <c r="AB315" s="96"/>
      <c r="AC315" s="96"/>
      <c r="AD315" s="96"/>
      <c r="AE315" s="96"/>
      <c r="AH315" s="85"/>
      <c r="AI315" s="79"/>
      <c r="AL315" s="76"/>
      <c r="AN315" s="62"/>
      <c r="AO315" s="62"/>
      <c r="AP315" s="70"/>
      <c r="AY315" s="70"/>
      <c r="AZ315" s="62"/>
      <c r="BA315" s="62"/>
      <c r="BB315" s="62"/>
      <c r="BC315" s="62"/>
      <c r="BD315" s="62"/>
      <c r="BE315" s="62"/>
      <c r="BF315" s="62"/>
      <c r="BG315" s="62"/>
      <c r="BH315" s="62"/>
    </row>
    <row r="316" spans="1:60" s="68" customFormat="1" x14ac:dyDescent="0.2">
      <c r="A316" s="62"/>
      <c r="B316" s="62"/>
      <c r="C316" s="75"/>
      <c r="D316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7"/>
      <c r="X316" s="5"/>
      <c r="Y316" s="96"/>
      <c r="Z316" s="96"/>
      <c r="AA316" s="96"/>
      <c r="AB316" s="96"/>
      <c r="AC316" s="96"/>
      <c r="AD316" s="96"/>
      <c r="AE316" s="96"/>
      <c r="AH316" s="85"/>
      <c r="AI316" s="79"/>
      <c r="AL316" s="76"/>
      <c r="AN316" s="62"/>
      <c r="AO316" s="62"/>
      <c r="AP316" s="70"/>
      <c r="AY316" s="70"/>
      <c r="AZ316" s="62"/>
      <c r="BA316" s="62"/>
      <c r="BB316" s="62"/>
      <c r="BC316" s="62"/>
      <c r="BD316" s="62"/>
      <c r="BE316" s="62"/>
      <c r="BF316" s="62"/>
      <c r="BG316" s="62"/>
      <c r="BH316" s="62"/>
    </row>
    <row r="317" spans="1:60" s="68" customFormat="1" x14ac:dyDescent="0.2">
      <c r="A317" s="62"/>
      <c r="B317" s="62"/>
      <c r="C317" s="75"/>
      <c r="D317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7"/>
      <c r="X317" s="5"/>
      <c r="Y317" s="96"/>
      <c r="Z317" s="96"/>
      <c r="AA317" s="96"/>
      <c r="AB317" s="96"/>
      <c r="AC317" s="96"/>
      <c r="AD317" s="96"/>
      <c r="AE317" s="96"/>
      <c r="AH317" s="85"/>
      <c r="AI317" s="79"/>
      <c r="AL317" s="76"/>
      <c r="AN317" s="62"/>
      <c r="AO317" s="62"/>
      <c r="AP317" s="70"/>
      <c r="AY317" s="70"/>
      <c r="AZ317" s="62"/>
      <c r="BA317" s="62"/>
      <c r="BB317" s="62"/>
      <c r="BC317" s="62"/>
      <c r="BD317" s="62"/>
      <c r="BE317" s="62"/>
      <c r="BF317" s="62"/>
      <c r="BG317" s="62"/>
      <c r="BH317" s="62"/>
    </row>
    <row r="318" spans="1:60" s="68" customFormat="1" x14ac:dyDescent="0.2">
      <c r="A318" s="62"/>
      <c r="B318" s="62"/>
      <c r="C318" s="75"/>
      <c r="D318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7"/>
      <c r="X318" s="5"/>
      <c r="Y318" s="96"/>
      <c r="Z318" s="96"/>
      <c r="AA318" s="96"/>
      <c r="AB318" s="96"/>
      <c r="AC318" s="96"/>
      <c r="AD318" s="96"/>
      <c r="AE318" s="96"/>
      <c r="AH318" s="85"/>
      <c r="AI318" s="79"/>
      <c r="AL318" s="76"/>
      <c r="AN318" s="62"/>
      <c r="AO318" s="62"/>
      <c r="AP318" s="70"/>
      <c r="AY318" s="70"/>
      <c r="AZ318" s="62"/>
      <c r="BA318" s="62"/>
      <c r="BB318" s="62"/>
      <c r="BC318" s="62"/>
      <c r="BD318" s="62"/>
      <c r="BE318" s="62"/>
      <c r="BF318" s="62"/>
      <c r="BG318" s="62"/>
      <c r="BH318" s="62"/>
    </row>
    <row r="319" spans="1:60" s="68" customFormat="1" x14ac:dyDescent="0.2">
      <c r="A319" s="62"/>
      <c r="B319" s="62"/>
      <c r="C319" s="75"/>
      <c r="D319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7"/>
      <c r="X319" s="5"/>
      <c r="Y319" s="96"/>
      <c r="Z319" s="96"/>
      <c r="AA319" s="96"/>
      <c r="AB319" s="96"/>
      <c r="AC319" s="96"/>
      <c r="AD319" s="96"/>
      <c r="AE319" s="96"/>
      <c r="AH319" s="85"/>
      <c r="AI319" s="79"/>
      <c r="AL319" s="76"/>
      <c r="AN319" s="62"/>
      <c r="AO319" s="62"/>
      <c r="AP319" s="70"/>
      <c r="AY319" s="70"/>
      <c r="AZ319" s="62"/>
      <c r="BA319" s="62"/>
      <c r="BB319" s="62"/>
      <c r="BC319" s="62"/>
      <c r="BD319" s="62"/>
      <c r="BE319" s="62"/>
      <c r="BF319" s="62"/>
      <c r="BG319" s="62"/>
      <c r="BH319" s="62"/>
    </row>
    <row r="320" spans="1:60" s="68" customFormat="1" x14ac:dyDescent="0.2">
      <c r="A320" s="62"/>
      <c r="B320" s="62"/>
      <c r="C320" s="75"/>
      <c r="D320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7"/>
      <c r="X320" s="5"/>
      <c r="Y320" s="96"/>
      <c r="Z320" s="96"/>
      <c r="AA320" s="96"/>
      <c r="AB320" s="96"/>
      <c r="AC320" s="96"/>
      <c r="AD320" s="96"/>
      <c r="AE320" s="96"/>
      <c r="AH320" s="85"/>
      <c r="AI320" s="79"/>
      <c r="AL320" s="76"/>
      <c r="AN320" s="62"/>
      <c r="AO320" s="62"/>
      <c r="AP320" s="70"/>
      <c r="AY320" s="70"/>
      <c r="AZ320" s="62"/>
      <c r="BA320" s="62"/>
      <c r="BB320" s="62"/>
      <c r="BC320" s="62"/>
      <c r="BD320" s="62"/>
      <c r="BE320" s="62"/>
      <c r="BF320" s="62"/>
      <c r="BG320" s="62"/>
      <c r="BH320" s="62"/>
    </row>
    <row r="321" spans="1:60" s="68" customFormat="1" x14ac:dyDescent="0.2">
      <c r="A321" s="62"/>
      <c r="B321" s="62"/>
      <c r="C321" s="75"/>
      <c r="D321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7"/>
      <c r="X321" s="5"/>
      <c r="Y321" s="96"/>
      <c r="Z321" s="96"/>
      <c r="AA321" s="96"/>
      <c r="AB321" s="96"/>
      <c r="AC321" s="96"/>
      <c r="AD321" s="96"/>
      <c r="AE321" s="96"/>
      <c r="AH321" s="85"/>
      <c r="AI321" s="79"/>
      <c r="AL321" s="76"/>
      <c r="AN321" s="62"/>
      <c r="AO321" s="62"/>
      <c r="AP321" s="70"/>
      <c r="AY321" s="70"/>
      <c r="AZ321" s="62"/>
      <c r="BA321" s="62"/>
      <c r="BB321" s="62"/>
      <c r="BC321" s="62"/>
      <c r="BD321" s="62"/>
      <c r="BE321" s="62"/>
      <c r="BF321" s="62"/>
      <c r="BG321" s="62"/>
      <c r="BH321" s="62"/>
    </row>
    <row r="322" spans="1:60" s="68" customFormat="1" x14ac:dyDescent="0.2">
      <c r="A322" s="62"/>
      <c r="B322" s="62"/>
      <c r="C322" s="75"/>
      <c r="D32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7"/>
      <c r="X322" s="5"/>
      <c r="Y322" s="96"/>
      <c r="Z322" s="96"/>
      <c r="AA322" s="96"/>
      <c r="AB322" s="96"/>
      <c r="AC322" s="96"/>
      <c r="AD322" s="96"/>
      <c r="AE322" s="96"/>
      <c r="AH322" s="85"/>
      <c r="AI322" s="79"/>
      <c r="AL322" s="76"/>
      <c r="AN322" s="62"/>
      <c r="AO322" s="62"/>
      <c r="AP322" s="70"/>
      <c r="AY322" s="70"/>
      <c r="AZ322" s="62"/>
      <c r="BA322" s="62"/>
      <c r="BB322" s="62"/>
      <c r="BC322" s="62"/>
      <c r="BD322" s="62"/>
      <c r="BE322" s="62"/>
      <c r="BF322" s="62"/>
      <c r="BG322" s="62"/>
      <c r="BH322" s="62"/>
    </row>
    <row r="323" spans="1:60" s="68" customFormat="1" x14ac:dyDescent="0.2">
      <c r="A323" s="62"/>
      <c r="B323" s="62"/>
      <c r="C323" s="75"/>
      <c r="D323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7"/>
      <c r="X323" s="5"/>
      <c r="Y323" s="96"/>
      <c r="Z323" s="96"/>
      <c r="AA323" s="96"/>
      <c r="AB323" s="96"/>
      <c r="AC323" s="96"/>
      <c r="AD323" s="96"/>
      <c r="AE323" s="96"/>
      <c r="AH323" s="85"/>
      <c r="AI323" s="79"/>
      <c r="AL323" s="76"/>
      <c r="AN323" s="62"/>
      <c r="AO323" s="62"/>
      <c r="AP323" s="70"/>
      <c r="AY323" s="70"/>
      <c r="AZ323" s="62"/>
      <c r="BA323" s="62"/>
      <c r="BB323" s="62"/>
      <c r="BC323" s="62"/>
      <c r="BD323" s="62"/>
      <c r="BE323" s="62"/>
      <c r="BF323" s="62"/>
      <c r="BG323" s="62"/>
      <c r="BH323" s="62"/>
    </row>
    <row r="324" spans="1:60" s="68" customFormat="1" x14ac:dyDescent="0.2">
      <c r="A324" s="62"/>
      <c r="B324" s="62"/>
      <c r="C324" s="75"/>
      <c r="D324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7"/>
      <c r="X324" s="5"/>
      <c r="Y324" s="96"/>
      <c r="Z324" s="96"/>
      <c r="AA324" s="96"/>
      <c r="AB324" s="96"/>
      <c r="AC324" s="96"/>
      <c r="AD324" s="96"/>
      <c r="AE324" s="96"/>
      <c r="AH324" s="85"/>
      <c r="AI324" s="79"/>
      <c r="AL324" s="76"/>
      <c r="AN324" s="62"/>
      <c r="AO324" s="62"/>
      <c r="AP324" s="70"/>
      <c r="AY324" s="70"/>
      <c r="AZ324" s="62"/>
      <c r="BA324" s="62"/>
      <c r="BB324" s="62"/>
      <c r="BC324" s="62"/>
      <c r="BD324" s="62"/>
      <c r="BE324" s="62"/>
      <c r="BF324" s="62"/>
      <c r="BG324" s="62"/>
      <c r="BH324" s="62"/>
    </row>
    <row r="325" spans="1:60" s="68" customFormat="1" x14ac:dyDescent="0.2">
      <c r="A325" s="62"/>
      <c r="B325" s="62"/>
      <c r="C325" s="75"/>
      <c r="D325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7"/>
      <c r="X325" s="5"/>
      <c r="Y325" s="96"/>
      <c r="Z325" s="96"/>
      <c r="AA325" s="96"/>
      <c r="AB325" s="96"/>
      <c r="AC325" s="96"/>
      <c r="AD325" s="96"/>
      <c r="AE325" s="96"/>
      <c r="AH325" s="85"/>
      <c r="AI325" s="79"/>
      <c r="AL325" s="76"/>
      <c r="AN325" s="62"/>
      <c r="AO325" s="62"/>
      <c r="AP325" s="70"/>
      <c r="AY325" s="70"/>
      <c r="AZ325" s="62"/>
      <c r="BA325" s="62"/>
      <c r="BB325" s="62"/>
      <c r="BC325" s="62"/>
      <c r="BD325" s="62"/>
      <c r="BE325" s="62"/>
      <c r="BF325" s="62"/>
      <c r="BG325" s="62"/>
      <c r="BH325" s="62"/>
    </row>
    <row r="326" spans="1:60" s="68" customFormat="1" x14ac:dyDescent="0.2">
      <c r="A326" s="62"/>
      <c r="B326" s="62"/>
      <c r="C326" s="75"/>
      <c r="D326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7"/>
      <c r="X326" s="5"/>
      <c r="Y326" s="96"/>
      <c r="Z326" s="96"/>
      <c r="AA326" s="96"/>
      <c r="AB326" s="96"/>
      <c r="AC326" s="96"/>
      <c r="AD326" s="96"/>
      <c r="AE326" s="96"/>
      <c r="AH326" s="85"/>
      <c r="AI326" s="79"/>
      <c r="AL326" s="76"/>
      <c r="AN326" s="62"/>
      <c r="AO326" s="62"/>
      <c r="AP326" s="70"/>
      <c r="AY326" s="70"/>
      <c r="AZ326" s="62"/>
      <c r="BA326" s="62"/>
      <c r="BB326" s="62"/>
      <c r="BC326" s="62"/>
      <c r="BD326" s="62"/>
      <c r="BE326" s="62"/>
      <c r="BF326" s="62"/>
      <c r="BG326" s="62"/>
      <c r="BH326" s="62"/>
    </row>
    <row r="327" spans="1:60" s="68" customFormat="1" x14ac:dyDescent="0.2">
      <c r="A327" s="62"/>
      <c r="B327" s="62"/>
      <c r="C327" s="75"/>
      <c r="D327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7"/>
      <c r="X327" s="5"/>
      <c r="Y327" s="96"/>
      <c r="Z327" s="96"/>
      <c r="AA327" s="96"/>
      <c r="AB327" s="96"/>
      <c r="AC327" s="96"/>
      <c r="AD327" s="96"/>
      <c r="AE327" s="96"/>
      <c r="AH327" s="85"/>
      <c r="AI327" s="79"/>
      <c r="AL327" s="76"/>
      <c r="AN327" s="62"/>
      <c r="AO327" s="62"/>
      <c r="AP327" s="70"/>
      <c r="AY327" s="70"/>
      <c r="AZ327" s="62"/>
      <c r="BA327" s="62"/>
      <c r="BB327" s="62"/>
      <c r="BC327" s="62"/>
      <c r="BD327" s="62"/>
      <c r="BE327" s="62"/>
      <c r="BF327" s="62"/>
      <c r="BG327" s="62"/>
      <c r="BH327" s="62"/>
    </row>
    <row r="328" spans="1:60" s="68" customFormat="1" x14ac:dyDescent="0.2">
      <c r="A328" s="62"/>
      <c r="B328" s="62"/>
      <c r="C328" s="75"/>
      <c r="D328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7"/>
      <c r="X328" s="5"/>
      <c r="Y328" s="96"/>
      <c r="Z328" s="96"/>
      <c r="AA328" s="96"/>
      <c r="AB328" s="96"/>
      <c r="AC328" s="96"/>
      <c r="AD328" s="96"/>
      <c r="AE328" s="96"/>
      <c r="AH328" s="85"/>
      <c r="AI328" s="79"/>
      <c r="AL328" s="76"/>
      <c r="AN328" s="62"/>
      <c r="AO328" s="62"/>
      <c r="AP328" s="70"/>
      <c r="AY328" s="70"/>
      <c r="AZ328" s="62"/>
      <c r="BA328" s="62"/>
      <c r="BB328" s="62"/>
      <c r="BC328" s="62"/>
      <c r="BD328" s="62"/>
      <c r="BE328" s="62"/>
      <c r="BF328" s="62"/>
      <c r="BG328" s="62"/>
      <c r="BH328" s="62"/>
    </row>
    <row r="329" spans="1:60" s="68" customFormat="1" x14ac:dyDescent="0.2">
      <c r="A329" s="62"/>
      <c r="B329" s="62"/>
      <c r="C329" s="75"/>
      <c r="D329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7"/>
      <c r="X329" s="5"/>
      <c r="Y329" s="96"/>
      <c r="Z329" s="96"/>
      <c r="AA329" s="96"/>
      <c r="AB329" s="96"/>
      <c r="AC329" s="96"/>
      <c r="AD329" s="96"/>
      <c r="AE329" s="96"/>
      <c r="AH329" s="85"/>
      <c r="AI329" s="79"/>
      <c r="AL329" s="76"/>
      <c r="AN329" s="62"/>
      <c r="AO329" s="62"/>
      <c r="AP329" s="70"/>
      <c r="AY329" s="70"/>
      <c r="AZ329" s="62"/>
      <c r="BA329" s="62"/>
      <c r="BB329" s="62"/>
      <c r="BC329" s="62"/>
      <c r="BD329" s="62"/>
      <c r="BE329" s="62"/>
      <c r="BF329" s="62"/>
      <c r="BG329" s="62"/>
      <c r="BH329" s="62"/>
    </row>
    <row r="330" spans="1:60" s="68" customFormat="1" x14ac:dyDescent="0.2">
      <c r="A330" s="62"/>
      <c r="B330" s="62"/>
      <c r="C330" s="75"/>
      <c r="D330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7"/>
      <c r="X330" s="5"/>
      <c r="Y330" s="96"/>
      <c r="Z330" s="96"/>
      <c r="AA330" s="96"/>
      <c r="AB330" s="96"/>
      <c r="AC330" s="96"/>
      <c r="AD330" s="96"/>
      <c r="AE330" s="96"/>
      <c r="AH330" s="85"/>
      <c r="AI330" s="79"/>
      <c r="AL330" s="76"/>
      <c r="AN330" s="62"/>
      <c r="AO330" s="62"/>
      <c r="AP330" s="70"/>
      <c r="AY330" s="70"/>
      <c r="AZ330" s="62"/>
      <c r="BA330" s="62"/>
      <c r="BB330" s="62"/>
      <c r="BC330" s="62"/>
      <c r="BD330" s="62"/>
      <c r="BE330" s="62"/>
      <c r="BF330" s="62"/>
      <c r="BG330" s="62"/>
      <c r="BH330" s="62"/>
    </row>
    <row r="331" spans="1:60" s="68" customFormat="1" x14ac:dyDescent="0.2">
      <c r="A331" s="62"/>
      <c r="B331" s="62"/>
      <c r="C331" s="75"/>
      <c r="D331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7"/>
      <c r="X331" s="5"/>
      <c r="Y331" s="96"/>
      <c r="Z331" s="96"/>
      <c r="AA331" s="96"/>
      <c r="AB331" s="96"/>
      <c r="AC331" s="96"/>
      <c r="AD331" s="96"/>
      <c r="AE331" s="96"/>
      <c r="AH331" s="85"/>
      <c r="AI331" s="79"/>
      <c r="AL331" s="76"/>
      <c r="AN331" s="62"/>
      <c r="AO331" s="62"/>
      <c r="AP331" s="70"/>
      <c r="AY331" s="70"/>
      <c r="AZ331" s="62"/>
      <c r="BA331" s="62"/>
      <c r="BB331" s="62"/>
      <c r="BC331" s="62"/>
      <c r="BD331" s="62"/>
      <c r="BE331" s="62"/>
      <c r="BF331" s="62"/>
      <c r="BG331" s="62"/>
      <c r="BH331" s="62"/>
    </row>
    <row r="332" spans="1:60" s="68" customFormat="1" x14ac:dyDescent="0.2">
      <c r="A332" s="62"/>
      <c r="B332" s="62"/>
      <c r="C332" s="75"/>
      <c r="D33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7"/>
      <c r="X332" s="5"/>
      <c r="Y332" s="96"/>
      <c r="Z332" s="96"/>
      <c r="AA332" s="96"/>
      <c r="AB332" s="96"/>
      <c r="AC332" s="96"/>
      <c r="AD332" s="96"/>
      <c r="AE332" s="96"/>
      <c r="AH332" s="85"/>
      <c r="AI332" s="79"/>
      <c r="AL332" s="76"/>
      <c r="AN332" s="62"/>
      <c r="AO332" s="62"/>
      <c r="AP332" s="70"/>
      <c r="AY332" s="70"/>
      <c r="AZ332" s="62"/>
      <c r="BA332" s="62"/>
      <c r="BB332" s="62"/>
      <c r="BC332" s="62"/>
      <c r="BD332" s="62"/>
      <c r="BE332" s="62"/>
      <c r="BF332" s="62"/>
      <c r="BG332" s="62"/>
      <c r="BH332" s="62"/>
    </row>
    <row r="333" spans="1:60" s="68" customFormat="1" x14ac:dyDescent="0.2">
      <c r="A333" s="62"/>
      <c r="B333" s="62"/>
      <c r="C333" s="75"/>
      <c r="D333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7"/>
      <c r="X333" s="5"/>
      <c r="Y333" s="96"/>
      <c r="Z333" s="96"/>
      <c r="AA333" s="96"/>
      <c r="AB333" s="96"/>
      <c r="AC333" s="96"/>
      <c r="AD333" s="96"/>
      <c r="AE333" s="96"/>
      <c r="AH333" s="85"/>
      <c r="AI333" s="79"/>
      <c r="AL333" s="76"/>
      <c r="AN333" s="62"/>
      <c r="AO333" s="62"/>
      <c r="AP333" s="70"/>
      <c r="AY333" s="70"/>
      <c r="AZ333" s="62"/>
      <c r="BA333" s="62"/>
      <c r="BB333" s="62"/>
      <c r="BC333" s="62"/>
      <c r="BD333" s="62"/>
      <c r="BE333" s="62"/>
      <c r="BF333" s="62"/>
      <c r="BG333" s="62"/>
      <c r="BH333" s="62"/>
    </row>
    <row r="334" spans="1:60" s="68" customFormat="1" x14ac:dyDescent="0.2">
      <c r="A334" s="62"/>
      <c r="B334" s="62"/>
      <c r="C334" s="75"/>
      <c r="D334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7"/>
      <c r="X334" s="5"/>
      <c r="Y334" s="96"/>
      <c r="Z334" s="96"/>
      <c r="AA334" s="96"/>
      <c r="AB334" s="96"/>
      <c r="AC334" s="96"/>
      <c r="AD334" s="96"/>
      <c r="AE334" s="96"/>
      <c r="AH334" s="85"/>
      <c r="AI334" s="79"/>
      <c r="AL334" s="76"/>
      <c r="AN334" s="62"/>
      <c r="AO334" s="62"/>
      <c r="AP334" s="70"/>
      <c r="AY334" s="70"/>
      <c r="AZ334" s="62"/>
      <c r="BA334" s="62"/>
      <c r="BB334" s="62"/>
      <c r="BC334" s="62"/>
      <c r="BD334" s="62"/>
      <c r="BE334" s="62"/>
      <c r="BF334" s="62"/>
      <c r="BG334" s="62"/>
      <c r="BH334" s="62"/>
    </row>
    <row r="335" spans="1:60" s="68" customFormat="1" x14ac:dyDescent="0.2">
      <c r="A335" s="62"/>
      <c r="B335" s="62"/>
      <c r="C335" s="75"/>
      <c r="D335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7"/>
      <c r="X335" s="5"/>
      <c r="Y335" s="96"/>
      <c r="Z335" s="96"/>
      <c r="AA335" s="96"/>
      <c r="AB335" s="96"/>
      <c r="AC335" s="96"/>
      <c r="AD335" s="96"/>
      <c r="AE335" s="96"/>
      <c r="AH335" s="85"/>
      <c r="AI335" s="79"/>
      <c r="AL335" s="76"/>
      <c r="AN335" s="62"/>
      <c r="AO335" s="62"/>
      <c r="AP335" s="70"/>
      <c r="AY335" s="70"/>
      <c r="AZ335" s="62"/>
      <c r="BA335" s="62"/>
      <c r="BB335" s="62"/>
      <c r="BC335" s="62"/>
      <c r="BD335" s="62"/>
      <c r="BE335" s="62"/>
      <c r="BF335" s="62"/>
      <c r="BG335" s="62"/>
      <c r="BH335" s="62"/>
    </row>
    <row r="336" spans="1:60" s="68" customFormat="1" x14ac:dyDescent="0.2">
      <c r="A336" s="62"/>
      <c r="B336" s="62"/>
      <c r="C336" s="75"/>
      <c r="D336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7"/>
      <c r="X336" s="5"/>
      <c r="Y336" s="96"/>
      <c r="Z336" s="96"/>
      <c r="AA336" s="96"/>
      <c r="AB336" s="96"/>
      <c r="AC336" s="96"/>
      <c r="AD336" s="96"/>
      <c r="AE336" s="96"/>
      <c r="AH336" s="85"/>
      <c r="AI336" s="79"/>
      <c r="AL336" s="76"/>
      <c r="AN336" s="62"/>
      <c r="AO336" s="62"/>
      <c r="AP336" s="70"/>
      <c r="AY336" s="70"/>
      <c r="AZ336" s="62"/>
      <c r="BA336" s="62"/>
      <c r="BB336" s="62"/>
      <c r="BC336" s="62"/>
      <c r="BD336" s="62"/>
      <c r="BE336" s="62"/>
      <c r="BF336" s="62"/>
      <c r="BG336" s="62"/>
      <c r="BH336" s="62"/>
    </row>
    <row r="337" spans="1:60" s="68" customFormat="1" x14ac:dyDescent="0.2">
      <c r="A337" s="62"/>
      <c r="B337" s="62"/>
      <c r="C337" s="75"/>
      <c r="D337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7"/>
      <c r="X337" s="5"/>
      <c r="Y337" s="96"/>
      <c r="Z337" s="96"/>
      <c r="AA337" s="96"/>
      <c r="AB337" s="96"/>
      <c r="AC337" s="96"/>
      <c r="AD337" s="96"/>
      <c r="AE337" s="96"/>
      <c r="AH337" s="85"/>
      <c r="AI337" s="79"/>
      <c r="AL337" s="76"/>
      <c r="AN337" s="62"/>
      <c r="AO337" s="62"/>
      <c r="AP337" s="70"/>
      <c r="AY337" s="70"/>
      <c r="AZ337" s="62"/>
      <c r="BA337" s="62"/>
      <c r="BB337" s="62"/>
      <c r="BC337" s="62"/>
      <c r="BD337" s="62"/>
      <c r="BE337" s="62"/>
      <c r="BF337" s="62"/>
      <c r="BG337" s="62"/>
      <c r="BH337" s="62"/>
    </row>
    <row r="338" spans="1:60" s="68" customFormat="1" x14ac:dyDescent="0.2">
      <c r="A338" s="62"/>
      <c r="B338" s="62"/>
      <c r="C338" s="75"/>
      <c r="D338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7"/>
      <c r="X338" s="5"/>
      <c r="Y338" s="96"/>
      <c r="Z338" s="96"/>
      <c r="AA338" s="96"/>
      <c r="AB338" s="96"/>
      <c r="AC338" s="96"/>
      <c r="AD338" s="96"/>
      <c r="AE338" s="96"/>
      <c r="AH338" s="85"/>
      <c r="AI338" s="79"/>
      <c r="AL338" s="76"/>
      <c r="AN338" s="62"/>
      <c r="AO338" s="62"/>
      <c r="AP338" s="70"/>
      <c r="AY338" s="70"/>
      <c r="AZ338" s="62"/>
      <c r="BA338" s="62"/>
      <c r="BB338" s="62"/>
      <c r="BC338" s="62"/>
      <c r="BD338" s="62"/>
      <c r="BE338" s="62"/>
      <c r="BF338" s="62"/>
      <c r="BG338" s="62"/>
      <c r="BH338" s="62"/>
    </row>
    <row r="339" spans="1:60" s="68" customFormat="1" x14ac:dyDescent="0.2">
      <c r="A339" s="62"/>
      <c r="B339" s="62"/>
      <c r="C339" s="75"/>
      <c r="D339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7"/>
      <c r="X339" s="5"/>
      <c r="Y339" s="96"/>
      <c r="Z339" s="96"/>
      <c r="AA339" s="96"/>
      <c r="AB339" s="96"/>
      <c r="AC339" s="96"/>
      <c r="AD339" s="96"/>
      <c r="AE339" s="96"/>
      <c r="AH339" s="85"/>
      <c r="AI339" s="79"/>
      <c r="AL339" s="76"/>
      <c r="AN339" s="62"/>
      <c r="AO339" s="62"/>
      <c r="AP339" s="70"/>
      <c r="AY339" s="70"/>
      <c r="AZ339" s="62"/>
      <c r="BA339" s="62"/>
      <c r="BB339" s="62"/>
      <c r="BC339" s="62"/>
      <c r="BD339" s="62"/>
      <c r="BE339" s="62"/>
      <c r="BF339" s="62"/>
      <c r="BG339" s="62"/>
      <c r="BH339" s="62"/>
    </row>
    <row r="340" spans="1:60" s="68" customFormat="1" x14ac:dyDescent="0.2">
      <c r="A340" s="62"/>
      <c r="B340" s="62"/>
      <c r="C340" s="75"/>
      <c r="D340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7"/>
      <c r="X340" s="5"/>
      <c r="Y340" s="96"/>
      <c r="Z340" s="96"/>
      <c r="AA340" s="96"/>
      <c r="AB340" s="96"/>
      <c r="AC340" s="96"/>
      <c r="AD340" s="96"/>
      <c r="AE340" s="96"/>
      <c r="AH340" s="85"/>
      <c r="AI340" s="79"/>
      <c r="AL340" s="76"/>
      <c r="AN340" s="62"/>
      <c r="AO340" s="62"/>
      <c r="AP340" s="70"/>
      <c r="AY340" s="70"/>
      <c r="AZ340" s="62"/>
      <c r="BA340" s="62"/>
      <c r="BB340" s="62"/>
      <c r="BC340" s="62"/>
      <c r="BD340" s="62"/>
      <c r="BE340" s="62"/>
      <c r="BF340" s="62"/>
      <c r="BG340" s="62"/>
      <c r="BH340" s="62"/>
    </row>
    <row r="341" spans="1:60" s="68" customFormat="1" x14ac:dyDescent="0.2">
      <c r="A341" s="62"/>
      <c r="B341" s="62"/>
      <c r="C341" s="75"/>
      <c r="D341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7"/>
      <c r="X341" s="5"/>
      <c r="Y341" s="96"/>
      <c r="Z341" s="96"/>
      <c r="AA341" s="96"/>
      <c r="AB341" s="96"/>
      <c r="AC341" s="96"/>
      <c r="AD341" s="96"/>
      <c r="AE341" s="96"/>
      <c r="AH341" s="85"/>
      <c r="AI341" s="79"/>
      <c r="AL341" s="76"/>
      <c r="AN341" s="62"/>
      <c r="AO341" s="62"/>
      <c r="AP341" s="70"/>
      <c r="AY341" s="70"/>
      <c r="AZ341" s="62"/>
      <c r="BA341" s="62"/>
      <c r="BB341" s="62"/>
      <c r="BC341" s="62"/>
      <c r="BD341" s="62"/>
      <c r="BE341" s="62"/>
      <c r="BF341" s="62"/>
      <c r="BG341" s="62"/>
      <c r="BH341" s="62"/>
    </row>
    <row r="342" spans="1:60" s="68" customFormat="1" x14ac:dyDescent="0.2">
      <c r="A342" s="62"/>
      <c r="B342" s="62"/>
      <c r="C342" s="75"/>
      <c r="D34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7"/>
      <c r="X342" s="5"/>
      <c r="Y342" s="96"/>
      <c r="Z342" s="96"/>
      <c r="AA342" s="96"/>
      <c r="AB342" s="96"/>
      <c r="AC342" s="96"/>
      <c r="AD342" s="96"/>
      <c r="AE342" s="96"/>
      <c r="AH342" s="85"/>
      <c r="AI342" s="79"/>
      <c r="AL342" s="76"/>
      <c r="AN342" s="62"/>
      <c r="AO342" s="62"/>
      <c r="AP342" s="70"/>
      <c r="AY342" s="70"/>
      <c r="AZ342" s="62"/>
      <c r="BA342" s="62"/>
      <c r="BB342" s="62"/>
      <c r="BC342" s="62"/>
      <c r="BD342" s="62"/>
      <c r="BE342" s="62"/>
      <c r="BF342" s="62"/>
      <c r="BG342" s="62"/>
      <c r="BH342" s="62"/>
    </row>
    <row r="343" spans="1:60" s="68" customFormat="1" x14ac:dyDescent="0.2">
      <c r="A343" s="62"/>
      <c r="B343" s="62"/>
      <c r="C343" s="75"/>
      <c r="D343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7"/>
      <c r="X343" s="5"/>
      <c r="Y343" s="96"/>
      <c r="Z343" s="96"/>
      <c r="AA343" s="96"/>
      <c r="AB343" s="96"/>
      <c r="AC343" s="96"/>
      <c r="AD343" s="96"/>
      <c r="AE343" s="96"/>
      <c r="AH343" s="85"/>
      <c r="AI343" s="79"/>
      <c r="AL343" s="76"/>
      <c r="AN343" s="62"/>
      <c r="AO343" s="62"/>
      <c r="AP343" s="70"/>
      <c r="AY343" s="70"/>
      <c r="AZ343" s="62"/>
      <c r="BA343" s="62"/>
      <c r="BB343" s="62"/>
      <c r="BC343" s="62"/>
      <c r="BD343" s="62"/>
      <c r="BE343" s="62"/>
      <c r="BF343" s="62"/>
      <c r="BG343" s="62"/>
      <c r="BH343" s="62"/>
    </row>
    <row r="344" spans="1:60" s="68" customFormat="1" x14ac:dyDescent="0.2">
      <c r="A344" s="62"/>
      <c r="B344" s="62"/>
      <c r="C344" s="75"/>
      <c r="D344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7"/>
      <c r="X344" s="5"/>
      <c r="Y344" s="96"/>
      <c r="Z344" s="96"/>
      <c r="AA344" s="96"/>
      <c r="AB344" s="96"/>
      <c r="AC344" s="96"/>
      <c r="AD344" s="96"/>
      <c r="AE344" s="96"/>
      <c r="AH344" s="85"/>
      <c r="AI344" s="79"/>
      <c r="AL344" s="76"/>
      <c r="AN344" s="62"/>
      <c r="AO344" s="62"/>
      <c r="AP344" s="70"/>
      <c r="AY344" s="70"/>
      <c r="AZ344" s="62"/>
      <c r="BA344" s="62"/>
      <c r="BB344" s="62"/>
      <c r="BC344" s="62"/>
      <c r="BD344" s="62"/>
      <c r="BE344" s="62"/>
      <c r="BF344" s="62"/>
      <c r="BG344" s="62"/>
      <c r="BH344" s="62"/>
    </row>
    <row r="345" spans="1:60" s="68" customFormat="1" x14ac:dyDescent="0.2">
      <c r="A345" s="62"/>
      <c r="B345" s="62"/>
      <c r="C345" s="75"/>
      <c r="D345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7"/>
      <c r="X345" s="5"/>
      <c r="Y345" s="96"/>
      <c r="Z345" s="96"/>
      <c r="AA345" s="96"/>
      <c r="AB345" s="96"/>
      <c r="AC345" s="96"/>
      <c r="AD345" s="96"/>
      <c r="AE345" s="96"/>
      <c r="AH345" s="85"/>
      <c r="AI345" s="79"/>
      <c r="AL345" s="76"/>
      <c r="AN345" s="62"/>
      <c r="AO345" s="62"/>
      <c r="AP345" s="70"/>
      <c r="AY345" s="70"/>
      <c r="AZ345" s="62"/>
      <c r="BA345" s="62"/>
      <c r="BB345" s="62"/>
      <c r="BC345" s="62"/>
      <c r="BD345" s="62"/>
      <c r="BE345" s="62"/>
      <c r="BF345" s="62"/>
      <c r="BG345" s="62"/>
      <c r="BH345" s="62"/>
    </row>
    <row r="346" spans="1:60" s="68" customFormat="1" x14ac:dyDescent="0.2">
      <c r="A346" s="62"/>
      <c r="B346" s="62"/>
      <c r="C346" s="75"/>
      <c r="D346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7"/>
      <c r="X346" s="5"/>
      <c r="Y346" s="96"/>
      <c r="Z346" s="96"/>
      <c r="AA346" s="96"/>
      <c r="AB346" s="96"/>
      <c r="AC346" s="96"/>
      <c r="AD346" s="96"/>
      <c r="AE346" s="96"/>
      <c r="AH346" s="85"/>
      <c r="AI346" s="79"/>
      <c r="AL346" s="76"/>
      <c r="AN346" s="62"/>
      <c r="AO346" s="62"/>
      <c r="AP346" s="70"/>
      <c r="AY346" s="70"/>
      <c r="AZ346" s="62"/>
      <c r="BA346" s="62"/>
      <c r="BB346" s="62"/>
      <c r="BC346" s="62"/>
      <c r="BD346" s="62"/>
      <c r="BE346" s="62"/>
      <c r="BF346" s="62"/>
      <c r="BG346" s="62"/>
      <c r="BH346" s="62"/>
    </row>
    <row r="347" spans="1:60" s="68" customFormat="1" x14ac:dyDescent="0.2">
      <c r="A347" s="62"/>
      <c r="B347" s="62"/>
      <c r="C347" s="75"/>
      <c r="D347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7"/>
      <c r="X347" s="5"/>
      <c r="Y347" s="96"/>
      <c r="Z347" s="96"/>
      <c r="AA347" s="96"/>
      <c r="AB347" s="96"/>
      <c r="AC347" s="96"/>
      <c r="AD347" s="96"/>
      <c r="AE347" s="96"/>
      <c r="AH347" s="85"/>
      <c r="AI347" s="79"/>
      <c r="AL347" s="76"/>
      <c r="AN347" s="62"/>
      <c r="AO347" s="62"/>
      <c r="AP347" s="70"/>
      <c r="AY347" s="70"/>
      <c r="AZ347" s="62"/>
      <c r="BA347" s="62"/>
      <c r="BB347" s="62"/>
      <c r="BC347" s="62"/>
      <c r="BD347" s="62"/>
      <c r="BE347" s="62"/>
      <c r="BF347" s="62"/>
      <c r="BG347" s="62"/>
      <c r="BH347" s="62"/>
    </row>
    <row r="348" spans="1:60" s="68" customFormat="1" x14ac:dyDescent="0.2">
      <c r="A348" s="62"/>
      <c r="B348" s="62"/>
      <c r="C348" s="75"/>
      <c r="D348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7"/>
      <c r="X348" s="5"/>
      <c r="Y348" s="96"/>
      <c r="Z348" s="96"/>
      <c r="AA348" s="96"/>
      <c r="AB348" s="96"/>
      <c r="AC348" s="96"/>
      <c r="AD348" s="96"/>
      <c r="AE348" s="96"/>
      <c r="AH348" s="85"/>
      <c r="AI348" s="79"/>
      <c r="AL348" s="76"/>
      <c r="AN348" s="62"/>
      <c r="AO348" s="62"/>
      <c r="AP348" s="70"/>
      <c r="AY348" s="70"/>
      <c r="AZ348" s="62"/>
      <c r="BA348" s="62"/>
      <c r="BB348" s="62"/>
      <c r="BC348" s="62"/>
      <c r="BD348" s="62"/>
      <c r="BE348" s="62"/>
      <c r="BF348" s="62"/>
      <c r="BG348" s="62"/>
      <c r="BH348" s="62"/>
    </row>
    <row r="349" spans="1:60" s="68" customFormat="1" x14ac:dyDescent="0.2">
      <c r="A349" s="62"/>
      <c r="B349" s="62"/>
      <c r="C349" s="75"/>
      <c r="D349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7"/>
      <c r="X349" s="5"/>
      <c r="Y349" s="96"/>
      <c r="Z349" s="96"/>
      <c r="AA349" s="96"/>
      <c r="AB349" s="96"/>
      <c r="AC349" s="96"/>
      <c r="AD349" s="96"/>
      <c r="AE349" s="96"/>
      <c r="AH349" s="85"/>
      <c r="AI349" s="79"/>
      <c r="AL349" s="76"/>
      <c r="AN349" s="62"/>
      <c r="AO349" s="62"/>
      <c r="AP349" s="70"/>
      <c r="AY349" s="70"/>
      <c r="AZ349" s="62"/>
      <c r="BA349" s="62"/>
      <c r="BB349" s="62"/>
      <c r="BC349" s="62"/>
      <c r="BD349" s="62"/>
      <c r="BE349" s="62"/>
      <c r="BF349" s="62"/>
      <c r="BG349" s="62"/>
      <c r="BH349" s="62"/>
    </row>
    <row r="350" spans="1:60" s="68" customFormat="1" x14ac:dyDescent="0.2">
      <c r="A350" s="62"/>
      <c r="B350" s="62"/>
      <c r="C350" s="75"/>
      <c r="D350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7"/>
      <c r="X350" s="5"/>
      <c r="Y350" s="96"/>
      <c r="Z350" s="96"/>
      <c r="AA350" s="96"/>
      <c r="AB350" s="96"/>
      <c r="AC350" s="96"/>
      <c r="AD350" s="96"/>
      <c r="AE350" s="96"/>
      <c r="AH350" s="85"/>
      <c r="AI350" s="79"/>
      <c r="AL350" s="76"/>
      <c r="AN350" s="62"/>
      <c r="AO350" s="62"/>
      <c r="AP350" s="70"/>
      <c r="AY350" s="70"/>
      <c r="AZ350" s="62"/>
      <c r="BA350" s="62"/>
      <c r="BB350" s="62"/>
      <c r="BC350" s="62"/>
      <c r="BD350" s="62"/>
      <c r="BE350" s="62"/>
      <c r="BF350" s="62"/>
      <c r="BG350" s="62"/>
      <c r="BH350" s="62"/>
    </row>
    <row r="351" spans="1:60" s="68" customFormat="1" x14ac:dyDescent="0.2">
      <c r="A351" s="62"/>
      <c r="B351" s="62"/>
      <c r="C351" s="75"/>
      <c r="D351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7"/>
      <c r="X351" s="5"/>
      <c r="Y351" s="96"/>
      <c r="Z351" s="96"/>
      <c r="AA351" s="96"/>
      <c r="AB351" s="96"/>
      <c r="AC351" s="96"/>
      <c r="AD351" s="96"/>
      <c r="AE351" s="96"/>
      <c r="AH351" s="85"/>
      <c r="AI351" s="79"/>
      <c r="AL351" s="76"/>
      <c r="AN351" s="62"/>
      <c r="AO351" s="62"/>
      <c r="AP351" s="70"/>
      <c r="AY351" s="70"/>
      <c r="AZ351" s="62"/>
      <c r="BA351" s="62"/>
      <c r="BB351" s="62"/>
      <c r="BC351" s="62"/>
      <c r="BD351" s="62"/>
      <c r="BE351" s="62"/>
      <c r="BF351" s="62"/>
      <c r="BG351" s="62"/>
      <c r="BH351" s="62"/>
    </row>
    <row r="352" spans="1:60" s="68" customFormat="1" x14ac:dyDescent="0.2">
      <c r="A352" s="62"/>
      <c r="B352" s="62"/>
      <c r="C352" s="75"/>
      <c r="D35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7"/>
      <c r="X352" s="5"/>
      <c r="Y352" s="96"/>
      <c r="Z352" s="96"/>
      <c r="AA352" s="96"/>
      <c r="AB352" s="96"/>
      <c r="AC352" s="96"/>
      <c r="AD352" s="96"/>
      <c r="AE352" s="96"/>
      <c r="AH352" s="85"/>
      <c r="AI352" s="79"/>
      <c r="AL352" s="76"/>
      <c r="AN352" s="62"/>
      <c r="AO352" s="62"/>
      <c r="AP352" s="70"/>
      <c r="AY352" s="70"/>
      <c r="AZ352" s="62"/>
      <c r="BA352" s="62"/>
      <c r="BB352" s="62"/>
      <c r="BC352" s="62"/>
      <c r="BD352" s="62"/>
      <c r="BE352" s="62"/>
      <c r="BF352" s="62"/>
      <c r="BG352" s="62"/>
      <c r="BH352" s="62"/>
    </row>
    <row r="353" spans="1:60" s="68" customFormat="1" x14ac:dyDescent="0.2">
      <c r="A353" s="62"/>
      <c r="B353" s="62"/>
      <c r="C353" s="75"/>
      <c r="D353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7"/>
      <c r="X353" s="5"/>
      <c r="Y353" s="96"/>
      <c r="Z353" s="96"/>
      <c r="AA353" s="96"/>
      <c r="AB353" s="96"/>
      <c r="AC353" s="96"/>
      <c r="AD353" s="96"/>
      <c r="AE353" s="96"/>
      <c r="AH353" s="85"/>
      <c r="AI353" s="79"/>
      <c r="AL353" s="76"/>
      <c r="AN353" s="62"/>
      <c r="AO353" s="62"/>
      <c r="AP353" s="70"/>
      <c r="AY353" s="70"/>
      <c r="AZ353" s="62"/>
      <c r="BA353" s="62"/>
      <c r="BB353" s="62"/>
      <c r="BC353" s="62"/>
      <c r="BD353" s="62"/>
      <c r="BE353" s="62"/>
      <c r="BF353" s="62"/>
      <c r="BG353" s="62"/>
      <c r="BH353" s="62"/>
    </row>
    <row r="354" spans="1:60" s="68" customFormat="1" x14ac:dyDescent="0.2">
      <c r="A354" s="62"/>
      <c r="B354" s="62"/>
      <c r="C354" s="75"/>
      <c r="D354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7"/>
      <c r="X354" s="5"/>
      <c r="Y354" s="96"/>
      <c r="Z354" s="96"/>
      <c r="AA354" s="96"/>
      <c r="AB354" s="96"/>
      <c r="AC354" s="96"/>
      <c r="AD354" s="96"/>
      <c r="AE354" s="96"/>
      <c r="AH354" s="85"/>
      <c r="AI354" s="79"/>
      <c r="AL354" s="76"/>
      <c r="AN354" s="62"/>
      <c r="AO354" s="62"/>
      <c r="AP354" s="70"/>
      <c r="AY354" s="70"/>
      <c r="AZ354" s="62"/>
      <c r="BA354" s="62"/>
      <c r="BB354" s="62"/>
      <c r="BC354" s="62"/>
      <c r="BD354" s="62"/>
      <c r="BE354" s="62"/>
      <c r="BF354" s="62"/>
      <c r="BG354" s="62"/>
      <c r="BH354" s="62"/>
    </row>
    <row r="355" spans="1:60" s="68" customFormat="1" x14ac:dyDescent="0.2">
      <c r="A355" s="62"/>
      <c r="B355" s="62"/>
      <c r="C355" s="75"/>
      <c r="D355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7"/>
      <c r="X355" s="5"/>
      <c r="Y355" s="96"/>
      <c r="Z355" s="96"/>
      <c r="AA355" s="96"/>
      <c r="AB355" s="96"/>
      <c r="AC355" s="96"/>
      <c r="AD355" s="96"/>
      <c r="AE355" s="96"/>
      <c r="AH355" s="85"/>
      <c r="AI355" s="79"/>
      <c r="AL355" s="76"/>
      <c r="AN355" s="62"/>
      <c r="AO355" s="62"/>
      <c r="AP355" s="70"/>
      <c r="AY355" s="70"/>
      <c r="AZ355" s="62"/>
      <c r="BA355" s="62"/>
      <c r="BB355" s="62"/>
      <c r="BC355" s="62"/>
      <c r="BD355" s="62"/>
      <c r="BE355" s="62"/>
      <c r="BF355" s="62"/>
      <c r="BG355" s="62"/>
      <c r="BH355" s="62"/>
    </row>
    <row r="356" spans="1:60" s="68" customFormat="1" x14ac:dyDescent="0.2">
      <c r="A356" s="62"/>
      <c r="B356" s="62"/>
      <c r="C356" s="75"/>
      <c r="D356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7"/>
      <c r="X356" s="5"/>
      <c r="Y356" s="96"/>
      <c r="Z356" s="96"/>
      <c r="AA356" s="96"/>
      <c r="AB356" s="96"/>
      <c r="AC356" s="96"/>
      <c r="AD356" s="96"/>
      <c r="AE356" s="96"/>
      <c r="AH356" s="85"/>
      <c r="AI356" s="79"/>
      <c r="AL356" s="76"/>
      <c r="AN356" s="62"/>
      <c r="AO356" s="62"/>
      <c r="AP356" s="70"/>
      <c r="AY356" s="70"/>
      <c r="AZ356" s="62"/>
      <c r="BA356" s="62"/>
      <c r="BB356" s="62"/>
      <c r="BC356" s="62"/>
      <c r="BD356" s="62"/>
      <c r="BE356" s="62"/>
      <c r="BF356" s="62"/>
      <c r="BG356" s="62"/>
      <c r="BH356" s="62"/>
    </row>
    <row r="357" spans="1:60" s="68" customFormat="1" x14ac:dyDescent="0.2">
      <c r="A357" s="62"/>
      <c r="B357" s="62"/>
      <c r="C357" s="75"/>
      <c r="D357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7"/>
      <c r="X357" s="5"/>
      <c r="Y357" s="96"/>
      <c r="Z357" s="96"/>
      <c r="AA357" s="96"/>
      <c r="AB357" s="96"/>
      <c r="AC357" s="96"/>
      <c r="AD357" s="96"/>
      <c r="AE357" s="96"/>
      <c r="AH357" s="85"/>
      <c r="AI357" s="79"/>
      <c r="AL357" s="76"/>
      <c r="AN357" s="62"/>
      <c r="AO357" s="62"/>
      <c r="AP357" s="70"/>
      <c r="AY357" s="70"/>
      <c r="AZ357" s="62"/>
      <c r="BA357" s="62"/>
      <c r="BB357" s="62"/>
      <c r="BC357" s="62"/>
      <c r="BD357" s="62"/>
      <c r="BE357" s="62"/>
      <c r="BF357" s="62"/>
      <c r="BG357" s="62"/>
      <c r="BH357" s="62"/>
    </row>
    <row r="358" spans="1:60" s="68" customFormat="1" x14ac:dyDescent="0.2">
      <c r="A358" s="62"/>
      <c r="B358" s="62"/>
      <c r="C358" s="75"/>
      <c r="D358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7"/>
      <c r="X358" s="5"/>
      <c r="Y358" s="96"/>
      <c r="Z358" s="96"/>
      <c r="AA358" s="96"/>
      <c r="AB358" s="96"/>
      <c r="AC358" s="96"/>
      <c r="AD358" s="96"/>
      <c r="AE358" s="96"/>
      <c r="AH358" s="85"/>
      <c r="AI358" s="79"/>
      <c r="AL358" s="76"/>
      <c r="AN358" s="62"/>
      <c r="AO358" s="62"/>
      <c r="AP358" s="70"/>
      <c r="AY358" s="70"/>
      <c r="AZ358" s="62"/>
      <c r="BA358" s="62"/>
      <c r="BB358" s="62"/>
      <c r="BC358" s="62"/>
      <c r="BD358" s="62"/>
      <c r="BE358" s="62"/>
      <c r="BF358" s="62"/>
      <c r="BG358" s="62"/>
      <c r="BH358" s="62"/>
    </row>
    <row r="359" spans="1:60" s="68" customFormat="1" x14ac:dyDescent="0.2">
      <c r="A359" s="62"/>
      <c r="B359" s="62"/>
      <c r="C359" s="75"/>
      <c r="D359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7"/>
      <c r="X359" s="5"/>
      <c r="Y359" s="96"/>
      <c r="Z359" s="96"/>
      <c r="AA359" s="96"/>
      <c r="AB359" s="96"/>
      <c r="AC359" s="96"/>
      <c r="AD359" s="96"/>
      <c r="AE359" s="96"/>
      <c r="AH359" s="85"/>
      <c r="AI359" s="79"/>
      <c r="AL359" s="76"/>
      <c r="AN359" s="62"/>
      <c r="AO359" s="62"/>
      <c r="AP359" s="70"/>
      <c r="AY359" s="70"/>
      <c r="AZ359" s="62"/>
      <c r="BA359" s="62"/>
      <c r="BB359" s="62"/>
      <c r="BC359" s="62"/>
      <c r="BD359" s="62"/>
      <c r="BE359" s="62"/>
      <c r="BF359" s="62"/>
      <c r="BG359" s="62"/>
      <c r="BH359" s="62"/>
    </row>
    <row r="360" spans="1:60" s="68" customFormat="1" x14ac:dyDescent="0.2">
      <c r="A360" s="62"/>
      <c r="B360" s="62"/>
      <c r="C360" s="75"/>
      <c r="D360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7"/>
      <c r="X360" s="5"/>
      <c r="Y360" s="96"/>
      <c r="Z360" s="96"/>
      <c r="AA360" s="96"/>
      <c r="AB360" s="96"/>
      <c r="AC360" s="96"/>
      <c r="AD360" s="96"/>
      <c r="AE360" s="96"/>
      <c r="AH360" s="85"/>
      <c r="AI360" s="79"/>
      <c r="AL360" s="76"/>
      <c r="AN360" s="62"/>
      <c r="AO360" s="62"/>
      <c r="AP360" s="70"/>
      <c r="AY360" s="70"/>
      <c r="AZ360" s="62"/>
      <c r="BA360" s="62"/>
      <c r="BB360" s="62"/>
      <c r="BC360" s="62"/>
      <c r="BD360" s="62"/>
      <c r="BE360" s="62"/>
      <c r="BF360" s="62"/>
      <c r="BG360" s="62"/>
      <c r="BH360" s="62"/>
    </row>
    <row r="361" spans="1:60" s="68" customFormat="1" x14ac:dyDescent="0.2">
      <c r="A361" s="62"/>
      <c r="B361" s="62"/>
      <c r="C361" s="75"/>
      <c r="D361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7"/>
      <c r="X361" s="5"/>
      <c r="Y361" s="96"/>
      <c r="Z361" s="96"/>
      <c r="AA361" s="96"/>
      <c r="AB361" s="96"/>
      <c r="AC361" s="96"/>
      <c r="AD361" s="96"/>
      <c r="AE361" s="96"/>
      <c r="AH361" s="85"/>
      <c r="AI361" s="79"/>
      <c r="AL361" s="76"/>
      <c r="AN361" s="62"/>
      <c r="AO361" s="62"/>
      <c r="AP361" s="70"/>
      <c r="AY361" s="70"/>
      <c r="AZ361" s="62"/>
      <c r="BA361" s="62"/>
      <c r="BB361" s="62"/>
      <c r="BC361" s="62"/>
      <c r="BD361" s="62"/>
      <c r="BE361" s="62"/>
      <c r="BF361" s="62"/>
      <c r="BG361" s="62"/>
      <c r="BH361" s="62"/>
    </row>
    <row r="362" spans="1:60" s="68" customFormat="1" x14ac:dyDescent="0.2">
      <c r="A362" s="62"/>
      <c r="B362" s="62"/>
      <c r="C362" s="75"/>
      <c r="D3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7"/>
      <c r="X362" s="5"/>
      <c r="Y362" s="96"/>
      <c r="Z362" s="96"/>
      <c r="AA362" s="96"/>
      <c r="AB362" s="96"/>
      <c r="AC362" s="96"/>
      <c r="AD362" s="96"/>
      <c r="AE362" s="96"/>
      <c r="AH362" s="85"/>
      <c r="AI362" s="79"/>
      <c r="AL362" s="76"/>
      <c r="AN362" s="62"/>
      <c r="AO362" s="62"/>
      <c r="AP362" s="70"/>
      <c r="AY362" s="70"/>
      <c r="AZ362" s="62"/>
      <c r="BA362" s="62"/>
      <c r="BB362" s="62"/>
      <c r="BC362" s="62"/>
      <c r="BD362" s="62"/>
      <c r="BE362" s="62"/>
      <c r="BF362" s="62"/>
      <c r="BG362" s="62"/>
      <c r="BH362" s="62"/>
    </row>
    <row r="363" spans="1:60" s="68" customFormat="1" x14ac:dyDescent="0.2">
      <c r="A363" s="62"/>
      <c r="B363" s="62"/>
      <c r="C363" s="75"/>
      <c r="D363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7"/>
      <c r="X363" s="5"/>
      <c r="Y363" s="96"/>
      <c r="Z363" s="96"/>
      <c r="AA363" s="96"/>
      <c r="AB363" s="96"/>
      <c r="AC363" s="96"/>
      <c r="AD363" s="96"/>
      <c r="AE363" s="96"/>
      <c r="AH363" s="85"/>
      <c r="AI363" s="79"/>
      <c r="AL363" s="76"/>
      <c r="AN363" s="62"/>
      <c r="AO363" s="62"/>
      <c r="AP363" s="70"/>
      <c r="AY363" s="70"/>
      <c r="AZ363" s="62"/>
      <c r="BA363" s="62"/>
      <c r="BB363" s="62"/>
      <c r="BC363" s="62"/>
      <c r="BD363" s="62"/>
      <c r="BE363" s="62"/>
      <c r="BF363" s="62"/>
      <c r="BG363" s="62"/>
      <c r="BH363" s="62"/>
    </row>
    <row r="364" spans="1:60" s="68" customFormat="1" x14ac:dyDescent="0.2">
      <c r="A364" s="62"/>
      <c r="B364" s="62"/>
      <c r="C364" s="75"/>
      <c r="D364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7"/>
      <c r="X364" s="5"/>
      <c r="Y364" s="96"/>
      <c r="Z364" s="96"/>
      <c r="AA364" s="96"/>
      <c r="AB364" s="96"/>
      <c r="AC364" s="96"/>
      <c r="AD364" s="96"/>
      <c r="AE364" s="96"/>
      <c r="AH364" s="85"/>
      <c r="AI364" s="79"/>
      <c r="AL364" s="76"/>
      <c r="AN364" s="62"/>
      <c r="AO364" s="62"/>
      <c r="AP364" s="70"/>
      <c r="AY364" s="70"/>
      <c r="AZ364" s="62"/>
      <c r="BA364" s="62"/>
      <c r="BB364" s="62"/>
      <c r="BC364" s="62"/>
      <c r="BD364" s="62"/>
      <c r="BE364" s="62"/>
      <c r="BF364" s="62"/>
      <c r="BG364" s="62"/>
      <c r="BH364" s="62"/>
    </row>
    <row r="365" spans="1:60" s="68" customFormat="1" x14ac:dyDescent="0.2">
      <c r="A365" s="62"/>
      <c r="B365" s="62"/>
      <c r="C365" s="75"/>
      <c r="D365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7"/>
      <c r="X365" s="5"/>
      <c r="Y365" s="96"/>
      <c r="Z365" s="96"/>
      <c r="AA365" s="96"/>
      <c r="AB365" s="96"/>
      <c r="AC365" s="96"/>
      <c r="AD365" s="96"/>
      <c r="AE365" s="96"/>
      <c r="AH365" s="85"/>
      <c r="AI365" s="79"/>
      <c r="AL365" s="76"/>
      <c r="AN365" s="62"/>
      <c r="AO365" s="62"/>
      <c r="AP365" s="70"/>
      <c r="AY365" s="70"/>
      <c r="AZ365" s="62"/>
      <c r="BA365" s="62"/>
      <c r="BB365" s="62"/>
      <c r="BC365" s="62"/>
      <c r="BD365" s="62"/>
      <c r="BE365" s="62"/>
      <c r="BF365" s="62"/>
      <c r="BG365" s="62"/>
      <c r="BH365" s="62"/>
    </row>
    <row r="366" spans="1:60" s="68" customFormat="1" x14ac:dyDescent="0.2">
      <c r="A366" s="62"/>
      <c r="B366" s="62"/>
      <c r="C366" s="75"/>
      <c r="D366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7"/>
      <c r="X366" s="5"/>
      <c r="Y366" s="96"/>
      <c r="Z366" s="96"/>
      <c r="AA366" s="96"/>
      <c r="AB366" s="96"/>
      <c r="AC366" s="96"/>
      <c r="AD366" s="96"/>
      <c r="AE366" s="96"/>
      <c r="AH366" s="85"/>
      <c r="AI366" s="79"/>
      <c r="AL366" s="76"/>
      <c r="AN366" s="62"/>
      <c r="AO366" s="62"/>
      <c r="AP366" s="70"/>
      <c r="AY366" s="70"/>
      <c r="AZ366" s="62"/>
      <c r="BA366" s="62"/>
      <c r="BB366" s="62"/>
      <c r="BC366" s="62"/>
      <c r="BD366" s="62"/>
      <c r="BE366" s="62"/>
      <c r="BF366" s="62"/>
      <c r="BG366" s="62"/>
      <c r="BH366" s="62"/>
    </row>
    <row r="367" spans="1:60" s="68" customFormat="1" x14ac:dyDescent="0.2">
      <c r="A367" s="62"/>
      <c r="B367" s="62"/>
      <c r="C367" s="75"/>
      <c r="D367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7"/>
      <c r="X367" s="5"/>
      <c r="Y367" s="96"/>
      <c r="Z367" s="96"/>
      <c r="AA367" s="96"/>
      <c r="AB367" s="96"/>
      <c r="AC367" s="96"/>
      <c r="AD367" s="96"/>
      <c r="AE367" s="96"/>
      <c r="AH367" s="85"/>
      <c r="AI367" s="79"/>
      <c r="AL367" s="76"/>
      <c r="AN367" s="62"/>
      <c r="AO367" s="62"/>
      <c r="AP367" s="70"/>
      <c r="AY367" s="70"/>
      <c r="AZ367" s="62"/>
      <c r="BA367" s="62"/>
      <c r="BB367" s="62"/>
      <c r="BC367" s="62"/>
      <c r="BD367" s="62"/>
      <c r="BE367" s="62"/>
      <c r="BF367" s="62"/>
      <c r="BG367" s="62"/>
      <c r="BH367" s="62"/>
    </row>
    <row r="368" spans="1:60" s="68" customFormat="1" x14ac:dyDescent="0.2">
      <c r="A368" s="62"/>
      <c r="B368" s="62"/>
      <c r="C368" s="75"/>
      <c r="D368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7"/>
      <c r="X368" s="5"/>
      <c r="Y368" s="96"/>
      <c r="Z368" s="96"/>
      <c r="AA368" s="96"/>
      <c r="AB368" s="96"/>
      <c r="AC368" s="96"/>
      <c r="AD368" s="96"/>
      <c r="AE368" s="96"/>
      <c r="AH368" s="85"/>
      <c r="AI368" s="79"/>
      <c r="AL368" s="76"/>
      <c r="AN368" s="62"/>
      <c r="AO368" s="62"/>
      <c r="AP368" s="70"/>
      <c r="AY368" s="70"/>
      <c r="AZ368" s="62"/>
      <c r="BA368" s="62"/>
      <c r="BB368" s="62"/>
      <c r="BC368" s="62"/>
      <c r="BD368" s="62"/>
      <c r="BE368" s="62"/>
      <c r="BF368" s="62"/>
      <c r="BG368" s="62"/>
      <c r="BH368" s="62"/>
    </row>
    <row r="369" spans="1:60" s="68" customFormat="1" x14ac:dyDescent="0.2">
      <c r="A369" s="62"/>
      <c r="B369" s="62"/>
      <c r="C369" s="75"/>
      <c r="D369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7"/>
      <c r="X369" s="5"/>
      <c r="Y369" s="96"/>
      <c r="Z369" s="96"/>
      <c r="AA369" s="96"/>
      <c r="AB369" s="96"/>
      <c r="AC369" s="96"/>
      <c r="AD369" s="96"/>
      <c r="AE369" s="96"/>
      <c r="AH369" s="85"/>
      <c r="AI369" s="79"/>
      <c r="AL369" s="76"/>
      <c r="AN369" s="62"/>
      <c r="AO369" s="62"/>
      <c r="AP369" s="70"/>
      <c r="AY369" s="70"/>
      <c r="AZ369" s="62"/>
      <c r="BA369" s="62"/>
      <c r="BB369" s="62"/>
      <c r="BC369" s="62"/>
      <c r="BD369" s="62"/>
      <c r="BE369" s="62"/>
      <c r="BF369" s="62"/>
      <c r="BG369" s="62"/>
      <c r="BH369" s="62"/>
    </row>
    <row r="370" spans="1:60" s="68" customFormat="1" x14ac:dyDescent="0.2">
      <c r="A370" s="62"/>
      <c r="B370" s="62"/>
      <c r="C370" s="75"/>
      <c r="D370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7"/>
      <c r="X370" s="5"/>
      <c r="Y370" s="96"/>
      <c r="Z370" s="96"/>
      <c r="AA370" s="96"/>
      <c r="AB370" s="96"/>
      <c r="AC370" s="96"/>
      <c r="AD370" s="96"/>
      <c r="AE370" s="96"/>
      <c r="AH370" s="85"/>
      <c r="AI370" s="79"/>
      <c r="AL370" s="76"/>
      <c r="AN370" s="62"/>
      <c r="AO370" s="62"/>
      <c r="AP370" s="70"/>
      <c r="AY370" s="70"/>
      <c r="AZ370" s="62"/>
      <c r="BA370" s="62"/>
      <c r="BB370" s="62"/>
      <c r="BC370" s="62"/>
      <c r="BD370" s="62"/>
      <c r="BE370" s="62"/>
      <c r="BF370" s="62"/>
      <c r="BG370" s="62"/>
      <c r="BH370" s="62"/>
    </row>
    <row r="371" spans="1:60" s="68" customFormat="1" x14ac:dyDescent="0.2">
      <c r="A371" s="62"/>
      <c r="B371" s="62"/>
      <c r="C371" s="75"/>
      <c r="D371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7"/>
      <c r="X371" s="5"/>
      <c r="Y371" s="96"/>
      <c r="Z371" s="96"/>
      <c r="AA371" s="96"/>
      <c r="AB371" s="96"/>
      <c r="AC371" s="96"/>
      <c r="AD371" s="96"/>
      <c r="AE371" s="96"/>
      <c r="AH371" s="85"/>
      <c r="AI371" s="79"/>
      <c r="AL371" s="76"/>
      <c r="AN371" s="62"/>
      <c r="AO371" s="62"/>
      <c r="AP371" s="70"/>
      <c r="AY371" s="70"/>
      <c r="AZ371" s="62"/>
      <c r="BA371" s="62"/>
      <c r="BB371" s="62"/>
      <c r="BC371" s="62"/>
      <c r="BD371" s="62"/>
      <c r="BE371" s="62"/>
      <c r="BF371" s="62"/>
      <c r="BG371" s="62"/>
      <c r="BH371" s="62"/>
    </row>
    <row r="372" spans="1:60" s="68" customFormat="1" x14ac:dyDescent="0.2">
      <c r="A372" s="62"/>
      <c r="B372" s="62"/>
      <c r="C372" s="75"/>
      <c r="D37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7"/>
      <c r="X372" s="5"/>
      <c r="Y372" s="96"/>
      <c r="Z372" s="96"/>
      <c r="AA372" s="96"/>
      <c r="AB372" s="96"/>
      <c r="AC372" s="96"/>
      <c r="AD372" s="96"/>
      <c r="AE372" s="96"/>
      <c r="AH372" s="85"/>
      <c r="AI372" s="79"/>
      <c r="AL372" s="76"/>
      <c r="AN372" s="62"/>
      <c r="AO372" s="62"/>
      <c r="AP372" s="70"/>
      <c r="AY372" s="70"/>
      <c r="AZ372" s="62"/>
      <c r="BA372" s="62"/>
      <c r="BB372" s="62"/>
      <c r="BC372" s="62"/>
      <c r="BD372" s="62"/>
      <c r="BE372" s="62"/>
      <c r="BF372" s="62"/>
      <c r="BG372" s="62"/>
      <c r="BH372" s="62"/>
    </row>
    <row r="373" spans="1:60" s="68" customFormat="1" x14ac:dyDescent="0.2">
      <c r="A373" s="62"/>
      <c r="B373" s="62"/>
      <c r="C373" s="75"/>
      <c r="D373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7"/>
      <c r="X373" s="5"/>
      <c r="Y373" s="96"/>
      <c r="Z373" s="96"/>
      <c r="AA373" s="96"/>
      <c r="AB373" s="96"/>
      <c r="AC373" s="96"/>
      <c r="AD373" s="96"/>
      <c r="AE373" s="96"/>
      <c r="AH373" s="85"/>
      <c r="AI373" s="79"/>
      <c r="AL373" s="76"/>
      <c r="AN373" s="62"/>
      <c r="AO373" s="62"/>
      <c r="AP373" s="70"/>
      <c r="AY373" s="70"/>
      <c r="AZ373" s="62"/>
      <c r="BA373" s="62"/>
      <c r="BB373" s="62"/>
      <c r="BC373" s="62"/>
      <c r="BD373" s="62"/>
      <c r="BE373" s="62"/>
      <c r="BF373" s="62"/>
      <c r="BG373" s="62"/>
      <c r="BH373" s="62"/>
    </row>
    <row r="374" spans="1:60" s="68" customFormat="1" x14ac:dyDescent="0.2">
      <c r="A374" s="62"/>
      <c r="B374" s="62"/>
      <c r="C374" s="75"/>
      <c r="D374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7"/>
      <c r="X374" s="5"/>
      <c r="Y374" s="96"/>
      <c r="Z374" s="96"/>
      <c r="AA374" s="96"/>
      <c r="AB374" s="96"/>
      <c r="AC374" s="96"/>
      <c r="AD374" s="96"/>
      <c r="AE374" s="96"/>
      <c r="AH374" s="85"/>
      <c r="AI374" s="79"/>
      <c r="AL374" s="76"/>
      <c r="AN374" s="62"/>
      <c r="AO374" s="62"/>
      <c r="AP374" s="70"/>
      <c r="AY374" s="70"/>
      <c r="AZ374" s="62"/>
      <c r="BA374" s="62"/>
      <c r="BB374" s="62"/>
      <c r="BC374" s="62"/>
      <c r="BD374" s="62"/>
      <c r="BE374" s="62"/>
      <c r="BF374" s="62"/>
      <c r="BG374" s="62"/>
      <c r="BH374" s="62"/>
    </row>
    <row r="375" spans="1:60" s="68" customFormat="1" x14ac:dyDescent="0.2">
      <c r="A375" s="62"/>
      <c r="B375" s="62"/>
      <c r="C375" s="75"/>
      <c r="D375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7"/>
      <c r="X375" s="5"/>
      <c r="Y375" s="96"/>
      <c r="Z375" s="96"/>
      <c r="AA375" s="96"/>
      <c r="AB375" s="96"/>
      <c r="AC375" s="96"/>
      <c r="AD375" s="96"/>
      <c r="AE375" s="96"/>
      <c r="AH375" s="85"/>
      <c r="AI375" s="79"/>
      <c r="AL375" s="76"/>
      <c r="AN375" s="62"/>
      <c r="AO375" s="62"/>
      <c r="AP375" s="70"/>
      <c r="AY375" s="70"/>
      <c r="AZ375" s="62"/>
      <c r="BA375" s="62"/>
      <c r="BB375" s="62"/>
      <c r="BC375" s="62"/>
      <c r="BD375" s="62"/>
      <c r="BE375" s="62"/>
      <c r="BF375" s="62"/>
      <c r="BG375" s="62"/>
      <c r="BH375" s="62"/>
    </row>
    <row r="376" spans="1:60" s="68" customFormat="1" x14ac:dyDescent="0.2">
      <c r="A376" s="62"/>
      <c r="B376" s="62"/>
      <c r="C376" s="75"/>
      <c r="D376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7"/>
      <c r="X376" s="5"/>
      <c r="Y376" s="96"/>
      <c r="Z376" s="96"/>
      <c r="AA376" s="96"/>
      <c r="AB376" s="96"/>
      <c r="AC376" s="96"/>
      <c r="AD376" s="96"/>
      <c r="AE376" s="96"/>
      <c r="AH376" s="85"/>
      <c r="AI376" s="79"/>
      <c r="AL376" s="76"/>
      <c r="AN376" s="62"/>
      <c r="AO376" s="62"/>
      <c r="AP376" s="70"/>
      <c r="AY376" s="70"/>
      <c r="AZ376" s="62"/>
      <c r="BA376" s="62"/>
      <c r="BB376" s="62"/>
      <c r="BC376" s="62"/>
      <c r="BD376" s="62"/>
      <c r="BE376" s="62"/>
      <c r="BF376" s="62"/>
      <c r="BG376" s="62"/>
      <c r="BH376" s="62"/>
    </row>
    <row r="377" spans="1:60" s="68" customFormat="1" x14ac:dyDescent="0.2">
      <c r="A377" s="62"/>
      <c r="B377" s="62"/>
      <c r="C377" s="75"/>
      <c r="D377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7"/>
      <c r="X377" s="5"/>
      <c r="Y377" s="96"/>
      <c r="Z377" s="96"/>
      <c r="AA377" s="96"/>
      <c r="AB377" s="96"/>
      <c r="AC377" s="96"/>
      <c r="AD377" s="96"/>
      <c r="AE377" s="96"/>
      <c r="AH377" s="85"/>
      <c r="AI377" s="79"/>
      <c r="AL377" s="76"/>
      <c r="AN377" s="62"/>
      <c r="AO377" s="62"/>
      <c r="AP377" s="70"/>
      <c r="AY377" s="70"/>
      <c r="AZ377" s="62"/>
      <c r="BA377" s="62"/>
      <c r="BB377" s="62"/>
      <c r="BC377" s="62"/>
      <c r="BD377" s="62"/>
      <c r="BE377" s="62"/>
      <c r="BF377" s="62"/>
      <c r="BG377" s="62"/>
      <c r="BH377" s="62"/>
    </row>
    <row r="378" spans="1:60" s="68" customFormat="1" x14ac:dyDescent="0.2">
      <c r="A378" s="62"/>
      <c r="B378" s="62"/>
      <c r="C378" s="75"/>
      <c r="D378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7"/>
      <c r="X378" s="5"/>
      <c r="Y378" s="96"/>
      <c r="Z378" s="96"/>
      <c r="AA378" s="96"/>
      <c r="AB378" s="96"/>
      <c r="AC378" s="96"/>
      <c r="AD378" s="96"/>
      <c r="AE378" s="96"/>
      <c r="AH378" s="85"/>
      <c r="AI378" s="79"/>
      <c r="AL378" s="76"/>
      <c r="AN378" s="62"/>
      <c r="AO378" s="62"/>
      <c r="AP378" s="70"/>
      <c r="AY378" s="70"/>
      <c r="AZ378" s="62"/>
      <c r="BA378" s="62"/>
      <c r="BB378" s="62"/>
      <c r="BC378" s="62"/>
      <c r="BD378" s="62"/>
      <c r="BE378" s="62"/>
      <c r="BF378" s="62"/>
      <c r="BG378" s="62"/>
      <c r="BH378" s="62"/>
    </row>
    <row r="379" spans="1:60" s="68" customFormat="1" x14ac:dyDescent="0.2">
      <c r="A379" s="62"/>
      <c r="B379" s="62"/>
      <c r="C379" s="75"/>
      <c r="D379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7"/>
      <c r="X379" s="5"/>
      <c r="Y379" s="96"/>
      <c r="Z379" s="96"/>
      <c r="AA379" s="96"/>
      <c r="AB379" s="96"/>
      <c r="AC379" s="96"/>
      <c r="AD379" s="96"/>
      <c r="AE379" s="96"/>
      <c r="AH379" s="85"/>
      <c r="AI379" s="79"/>
      <c r="AL379" s="76"/>
      <c r="AN379" s="62"/>
      <c r="AO379" s="62"/>
      <c r="AP379" s="70"/>
      <c r="AY379" s="70"/>
      <c r="AZ379" s="62"/>
      <c r="BA379" s="62"/>
      <c r="BB379" s="62"/>
      <c r="BC379" s="62"/>
      <c r="BD379" s="62"/>
      <c r="BE379" s="62"/>
      <c r="BF379" s="62"/>
      <c r="BG379" s="62"/>
      <c r="BH379" s="62"/>
    </row>
    <row r="380" spans="1:60" s="68" customFormat="1" x14ac:dyDescent="0.2">
      <c r="A380" s="62"/>
      <c r="B380" s="62"/>
      <c r="C380" s="75"/>
      <c r="D380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7"/>
      <c r="X380" s="5"/>
      <c r="Y380" s="96"/>
      <c r="Z380" s="96"/>
      <c r="AA380" s="96"/>
      <c r="AB380" s="96"/>
      <c r="AC380" s="96"/>
      <c r="AD380" s="96"/>
      <c r="AE380" s="96"/>
      <c r="AH380" s="85"/>
      <c r="AI380" s="79"/>
      <c r="AL380" s="76"/>
      <c r="AN380" s="62"/>
      <c r="AO380" s="62"/>
      <c r="AP380" s="70"/>
      <c r="AY380" s="70"/>
      <c r="AZ380" s="62"/>
      <c r="BA380" s="62"/>
      <c r="BB380" s="62"/>
      <c r="BC380" s="62"/>
      <c r="BD380" s="62"/>
      <c r="BE380" s="62"/>
      <c r="BF380" s="62"/>
      <c r="BG380" s="62"/>
      <c r="BH380" s="62"/>
    </row>
    <row r="381" spans="1:60" s="68" customFormat="1" x14ac:dyDescent="0.2">
      <c r="A381" s="62"/>
      <c r="B381" s="62"/>
      <c r="C381" s="75"/>
      <c r="D381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7"/>
      <c r="X381" s="5"/>
      <c r="Y381" s="96"/>
      <c r="Z381" s="96"/>
      <c r="AA381" s="96"/>
      <c r="AB381" s="96"/>
      <c r="AC381" s="96"/>
      <c r="AD381" s="96"/>
      <c r="AE381" s="96"/>
      <c r="AH381" s="85"/>
      <c r="AI381" s="79"/>
      <c r="AL381" s="76"/>
      <c r="AN381" s="62"/>
      <c r="AO381" s="62"/>
      <c r="AP381" s="70"/>
      <c r="AY381" s="70"/>
      <c r="AZ381" s="62"/>
      <c r="BA381" s="62"/>
      <c r="BB381" s="62"/>
      <c r="BC381" s="62"/>
      <c r="BD381" s="62"/>
      <c r="BE381" s="62"/>
      <c r="BF381" s="62"/>
      <c r="BG381" s="62"/>
      <c r="BH381" s="62"/>
    </row>
    <row r="382" spans="1:60" s="68" customFormat="1" x14ac:dyDescent="0.2">
      <c r="A382" s="62"/>
      <c r="B382" s="62"/>
      <c r="C382" s="75"/>
      <c r="D38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7"/>
      <c r="X382" s="5"/>
      <c r="Y382" s="96"/>
      <c r="Z382" s="96"/>
      <c r="AA382" s="96"/>
      <c r="AB382" s="96"/>
      <c r="AC382" s="96"/>
      <c r="AD382" s="96"/>
      <c r="AE382" s="96"/>
      <c r="AH382" s="85"/>
      <c r="AI382" s="79"/>
      <c r="AL382" s="76"/>
      <c r="AN382" s="62"/>
      <c r="AO382" s="62"/>
      <c r="AP382" s="70"/>
      <c r="AY382" s="70"/>
      <c r="AZ382" s="62"/>
      <c r="BA382" s="62"/>
      <c r="BB382" s="62"/>
      <c r="BC382" s="62"/>
      <c r="BD382" s="62"/>
      <c r="BE382" s="62"/>
      <c r="BF382" s="62"/>
      <c r="BG382" s="62"/>
      <c r="BH382" s="62"/>
    </row>
    <row r="383" spans="1:60" s="68" customFormat="1" x14ac:dyDescent="0.2">
      <c r="A383" s="62"/>
      <c r="B383" s="62"/>
      <c r="C383" s="75"/>
      <c r="D383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7"/>
      <c r="X383" s="5"/>
      <c r="Y383" s="96"/>
      <c r="Z383" s="96"/>
      <c r="AA383" s="96"/>
      <c r="AB383" s="96"/>
      <c r="AC383" s="96"/>
      <c r="AD383" s="96"/>
      <c r="AE383" s="96"/>
      <c r="AH383" s="85"/>
      <c r="AI383" s="79"/>
      <c r="AL383" s="76"/>
      <c r="AN383" s="62"/>
      <c r="AO383" s="62"/>
      <c r="AP383" s="70"/>
      <c r="AY383" s="70"/>
      <c r="AZ383" s="62"/>
      <c r="BA383" s="62"/>
      <c r="BB383" s="62"/>
      <c r="BC383" s="62"/>
      <c r="BD383" s="62"/>
      <c r="BE383" s="62"/>
      <c r="BF383" s="62"/>
      <c r="BG383" s="62"/>
      <c r="BH383" s="62"/>
    </row>
    <row r="384" spans="1:60" s="68" customFormat="1" x14ac:dyDescent="0.2">
      <c r="A384" s="62"/>
      <c r="B384" s="62"/>
      <c r="C384" s="75"/>
      <c r="D384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7"/>
      <c r="X384" s="5"/>
      <c r="Y384" s="96"/>
      <c r="Z384" s="96"/>
      <c r="AA384" s="96"/>
      <c r="AB384" s="96"/>
      <c r="AC384" s="96"/>
      <c r="AD384" s="96"/>
      <c r="AE384" s="96"/>
      <c r="AH384" s="85"/>
      <c r="AI384" s="79"/>
      <c r="AL384" s="76"/>
      <c r="AN384" s="62"/>
      <c r="AO384" s="62"/>
      <c r="AP384" s="70"/>
      <c r="AY384" s="70"/>
      <c r="AZ384" s="62"/>
      <c r="BA384" s="62"/>
      <c r="BB384" s="62"/>
      <c r="BC384" s="62"/>
      <c r="BD384" s="62"/>
      <c r="BE384" s="62"/>
      <c r="BF384" s="62"/>
      <c r="BG384" s="62"/>
      <c r="BH384" s="62"/>
    </row>
    <row r="385" spans="1:60" s="68" customFormat="1" x14ac:dyDescent="0.2">
      <c r="A385" s="62"/>
      <c r="B385" s="62"/>
      <c r="C385" s="75"/>
      <c r="D385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7"/>
      <c r="X385" s="5"/>
      <c r="Y385" s="96"/>
      <c r="Z385" s="96"/>
      <c r="AA385" s="96"/>
      <c r="AB385" s="96"/>
      <c r="AC385" s="96"/>
      <c r="AD385" s="96"/>
      <c r="AE385" s="96"/>
      <c r="AH385" s="85"/>
      <c r="AI385" s="79"/>
      <c r="AL385" s="76"/>
      <c r="AN385" s="62"/>
      <c r="AO385" s="62"/>
      <c r="AP385" s="70"/>
      <c r="AY385" s="70"/>
      <c r="AZ385" s="62"/>
      <c r="BA385" s="62"/>
      <c r="BB385" s="62"/>
      <c r="BC385" s="62"/>
      <c r="BD385" s="62"/>
      <c r="BE385" s="62"/>
      <c r="BF385" s="62"/>
      <c r="BG385" s="62"/>
      <c r="BH385" s="62"/>
    </row>
    <row r="386" spans="1:60" s="68" customFormat="1" x14ac:dyDescent="0.2">
      <c r="A386" s="62"/>
      <c r="B386" s="62"/>
      <c r="C386" s="75"/>
      <c r="D386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7"/>
      <c r="X386" s="5"/>
      <c r="Y386" s="96"/>
      <c r="Z386" s="96"/>
      <c r="AA386" s="96"/>
      <c r="AB386" s="96"/>
      <c r="AC386" s="96"/>
      <c r="AD386" s="96"/>
      <c r="AE386" s="96"/>
      <c r="AH386" s="85"/>
      <c r="AI386" s="79"/>
      <c r="AL386" s="76"/>
      <c r="AN386" s="62"/>
      <c r="AO386" s="62"/>
      <c r="AP386" s="70"/>
      <c r="AY386" s="70"/>
      <c r="AZ386" s="62"/>
      <c r="BA386" s="62"/>
      <c r="BB386" s="62"/>
      <c r="BC386" s="62"/>
      <c r="BD386" s="62"/>
      <c r="BE386" s="62"/>
      <c r="BF386" s="62"/>
      <c r="BG386" s="62"/>
      <c r="BH386" s="62"/>
    </row>
    <row r="387" spans="1:60" s="68" customFormat="1" x14ac:dyDescent="0.2">
      <c r="A387" s="62"/>
      <c r="B387" s="62"/>
      <c r="C387" s="75"/>
      <c r="D387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7"/>
      <c r="X387" s="5"/>
      <c r="Y387" s="96"/>
      <c r="Z387" s="96"/>
      <c r="AA387" s="96"/>
      <c r="AB387" s="96"/>
      <c r="AC387" s="96"/>
      <c r="AD387" s="96"/>
      <c r="AE387" s="96"/>
      <c r="AH387" s="85"/>
      <c r="AI387" s="79"/>
      <c r="AL387" s="76"/>
      <c r="AN387" s="62"/>
      <c r="AO387" s="62"/>
      <c r="AP387" s="70"/>
      <c r="AY387" s="70"/>
      <c r="AZ387" s="62"/>
      <c r="BA387" s="62"/>
      <c r="BB387" s="62"/>
      <c r="BC387" s="62"/>
      <c r="BD387" s="62"/>
      <c r="BE387" s="62"/>
      <c r="BF387" s="62"/>
      <c r="BG387" s="62"/>
      <c r="BH387" s="62"/>
    </row>
    <row r="388" spans="1:60" s="68" customFormat="1" x14ac:dyDescent="0.2">
      <c r="A388" s="62"/>
      <c r="B388" s="62"/>
      <c r="C388" s="75"/>
      <c r="D388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7"/>
      <c r="X388" s="5"/>
      <c r="Y388" s="96"/>
      <c r="Z388" s="96"/>
      <c r="AA388" s="96"/>
      <c r="AB388" s="96"/>
      <c r="AC388" s="96"/>
      <c r="AD388" s="96"/>
      <c r="AE388" s="96"/>
      <c r="AH388" s="85"/>
      <c r="AI388" s="79"/>
      <c r="AL388" s="76"/>
      <c r="AN388" s="62"/>
      <c r="AO388" s="62"/>
      <c r="AP388" s="70"/>
      <c r="AY388" s="70"/>
      <c r="AZ388" s="62"/>
      <c r="BA388" s="62"/>
      <c r="BB388" s="62"/>
      <c r="BC388" s="62"/>
      <c r="BD388" s="62"/>
      <c r="BE388" s="62"/>
      <c r="BF388" s="62"/>
      <c r="BG388" s="62"/>
      <c r="BH388" s="62"/>
    </row>
    <row r="389" spans="1:60" s="68" customFormat="1" x14ac:dyDescent="0.2">
      <c r="A389" s="62"/>
      <c r="B389" s="62"/>
      <c r="C389" s="75"/>
      <c r="D389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7"/>
      <c r="X389" s="5"/>
      <c r="Y389" s="96"/>
      <c r="Z389" s="96"/>
      <c r="AA389" s="96"/>
      <c r="AB389" s="96"/>
      <c r="AC389" s="96"/>
      <c r="AD389" s="96"/>
      <c r="AE389" s="96"/>
      <c r="AH389" s="85"/>
      <c r="AI389" s="79"/>
      <c r="AL389" s="76"/>
      <c r="AN389" s="62"/>
      <c r="AO389" s="62"/>
      <c r="AP389" s="70"/>
      <c r="AY389" s="70"/>
      <c r="AZ389" s="62"/>
      <c r="BA389" s="62"/>
      <c r="BB389" s="62"/>
      <c r="BC389" s="62"/>
      <c r="BD389" s="62"/>
      <c r="BE389" s="62"/>
      <c r="BF389" s="62"/>
      <c r="BG389" s="62"/>
      <c r="BH389" s="62"/>
    </row>
    <row r="390" spans="1:60" s="68" customFormat="1" x14ac:dyDescent="0.2">
      <c r="A390" s="62"/>
      <c r="B390" s="62"/>
      <c r="C390" s="75"/>
      <c r="D390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7"/>
      <c r="X390" s="5"/>
      <c r="Y390" s="96"/>
      <c r="Z390" s="96"/>
      <c r="AA390" s="96"/>
      <c r="AB390" s="96"/>
      <c r="AC390" s="96"/>
      <c r="AD390" s="96"/>
      <c r="AE390" s="96"/>
      <c r="AH390" s="85"/>
      <c r="AI390" s="79"/>
      <c r="AL390" s="76"/>
      <c r="AN390" s="62"/>
      <c r="AO390" s="62"/>
      <c r="AP390" s="70"/>
      <c r="AY390" s="70"/>
      <c r="AZ390" s="62"/>
      <c r="BA390" s="62"/>
      <c r="BB390" s="62"/>
      <c r="BC390" s="62"/>
      <c r="BD390" s="62"/>
      <c r="BE390" s="62"/>
      <c r="BF390" s="62"/>
      <c r="BG390" s="62"/>
      <c r="BH390" s="62"/>
    </row>
    <row r="391" spans="1:60" s="68" customFormat="1" x14ac:dyDescent="0.2">
      <c r="A391" s="62"/>
      <c r="B391" s="62"/>
      <c r="C391" s="75"/>
      <c r="D391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7"/>
      <c r="X391" s="5"/>
      <c r="Y391" s="96"/>
      <c r="Z391" s="96"/>
      <c r="AA391" s="96"/>
      <c r="AB391" s="96"/>
      <c r="AC391" s="96"/>
      <c r="AD391" s="96"/>
      <c r="AE391" s="96"/>
      <c r="AH391" s="85"/>
      <c r="AI391" s="79"/>
      <c r="AL391" s="76"/>
      <c r="AN391" s="62"/>
      <c r="AO391" s="62"/>
      <c r="AP391" s="70"/>
      <c r="AY391" s="70"/>
      <c r="AZ391" s="62"/>
      <c r="BA391" s="62"/>
      <c r="BB391" s="62"/>
      <c r="BC391" s="62"/>
      <c r="BD391" s="62"/>
      <c r="BE391" s="62"/>
      <c r="BF391" s="62"/>
      <c r="BG391" s="62"/>
      <c r="BH391" s="62"/>
    </row>
    <row r="392" spans="1:60" s="68" customFormat="1" x14ac:dyDescent="0.2">
      <c r="A392" s="62"/>
      <c r="B392" s="62"/>
      <c r="C392" s="75"/>
      <c r="D39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7"/>
      <c r="X392" s="5"/>
      <c r="Y392" s="96"/>
      <c r="Z392" s="96"/>
      <c r="AA392" s="96"/>
      <c r="AB392" s="96"/>
      <c r="AC392" s="96"/>
      <c r="AD392" s="96"/>
      <c r="AE392" s="96"/>
      <c r="AH392" s="85"/>
      <c r="AI392" s="79"/>
      <c r="AL392" s="76"/>
      <c r="AN392" s="62"/>
      <c r="AO392" s="62"/>
      <c r="AP392" s="70"/>
      <c r="AY392" s="70"/>
      <c r="AZ392" s="62"/>
      <c r="BA392" s="62"/>
      <c r="BB392" s="62"/>
      <c r="BC392" s="62"/>
      <c r="BD392" s="62"/>
      <c r="BE392" s="62"/>
      <c r="BF392" s="62"/>
      <c r="BG392" s="62"/>
      <c r="BH392" s="62"/>
    </row>
    <row r="393" spans="1:60" s="68" customFormat="1" x14ac:dyDescent="0.2">
      <c r="A393" s="62"/>
      <c r="B393" s="62"/>
      <c r="C393" s="75"/>
      <c r="D393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7"/>
      <c r="X393" s="5"/>
      <c r="Y393" s="96"/>
      <c r="Z393" s="96"/>
      <c r="AA393" s="96"/>
      <c r="AB393" s="96"/>
      <c r="AC393" s="96"/>
      <c r="AD393" s="96"/>
      <c r="AE393" s="96"/>
      <c r="AH393" s="85"/>
      <c r="AI393" s="79"/>
      <c r="AL393" s="76"/>
      <c r="AN393" s="62"/>
      <c r="AO393" s="62"/>
      <c r="AP393" s="70"/>
      <c r="AY393" s="70"/>
      <c r="AZ393" s="62"/>
      <c r="BA393" s="62"/>
      <c r="BB393" s="62"/>
      <c r="BC393" s="62"/>
      <c r="BD393" s="62"/>
      <c r="BE393" s="62"/>
      <c r="BF393" s="62"/>
      <c r="BG393" s="62"/>
      <c r="BH393" s="62"/>
    </row>
    <row r="394" spans="1:60" s="68" customFormat="1" x14ac:dyDescent="0.2">
      <c r="A394" s="62"/>
      <c r="B394" s="62"/>
      <c r="C394" s="75"/>
      <c r="D394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7"/>
      <c r="X394" s="5"/>
      <c r="Y394" s="96"/>
      <c r="Z394" s="96"/>
      <c r="AA394" s="96"/>
      <c r="AB394" s="96"/>
      <c r="AC394" s="96"/>
      <c r="AD394" s="96"/>
      <c r="AE394" s="96"/>
      <c r="AH394" s="85"/>
      <c r="AI394" s="79"/>
      <c r="AL394" s="76"/>
      <c r="AN394" s="62"/>
      <c r="AO394" s="62"/>
      <c r="AP394" s="70"/>
      <c r="AY394" s="70"/>
      <c r="AZ394" s="62"/>
      <c r="BA394" s="62"/>
      <c r="BB394" s="62"/>
      <c r="BC394" s="62"/>
      <c r="BD394" s="62"/>
      <c r="BE394" s="62"/>
      <c r="BF394" s="62"/>
      <c r="BG394" s="62"/>
      <c r="BH394" s="62"/>
    </row>
    <row r="395" spans="1:60" s="68" customFormat="1" x14ac:dyDescent="0.2">
      <c r="A395" s="62"/>
      <c r="B395" s="62"/>
      <c r="C395" s="75"/>
      <c r="D395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7"/>
      <c r="X395" s="5"/>
      <c r="Y395" s="96"/>
      <c r="Z395" s="96"/>
      <c r="AA395" s="96"/>
      <c r="AB395" s="96"/>
      <c r="AC395" s="96"/>
      <c r="AD395" s="96"/>
      <c r="AE395" s="96"/>
      <c r="AH395" s="85"/>
      <c r="AI395" s="79"/>
      <c r="AL395" s="76"/>
      <c r="AN395" s="62"/>
      <c r="AO395" s="62"/>
      <c r="AP395" s="70"/>
      <c r="AY395" s="70"/>
      <c r="AZ395" s="62"/>
      <c r="BA395" s="62"/>
      <c r="BB395" s="62"/>
      <c r="BC395" s="62"/>
      <c r="BD395" s="62"/>
      <c r="BE395" s="62"/>
      <c r="BF395" s="62"/>
      <c r="BG395" s="62"/>
      <c r="BH395" s="62"/>
    </row>
    <row r="396" spans="1:60" s="68" customFormat="1" x14ac:dyDescent="0.2">
      <c r="A396" s="62"/>
      <c r="B396" s="62"/>
      <c r="C396" s="75"/>
      <c r="D396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7"/>
      <c r="X396" s="5"/>
      <c r="Y396" s="96"/>
      <c r="Z396" s="96"/>
      <c r="AA396" s="96"/>
      <c r="AB396" s="96"/>
      <c r="AC396" s="96"/>
      <c r="AD396" s="96"/>
      <c r="AE396" s="96"/>
      <c r="AH396" s="85"/>
      <c r="AI396" s="79"/>
      <c r="AL396" s="76"/>
      <c r="AN396" s="62"/>
      <c r="AO396" s="62"/>
      <c r="AP396" s="70"/>
      <c r="AY396" s="70"/>
      <c r="AZ396" s="62"/>
      <c r="BA396" s="62"/>
      <c r="BB396" s="62"/>
      <c r="BC396" s="62"/>
      <c r="BD396" s="62"/>
      <c r="BE396" s="62"/>
      <c r="BF396" s="62"/>
      <c r="BG396" s="62"/>
      <c r="BH396" s="62"/>
    </row>
    <row r="397" spans="1:60" s="68" customFormat="1" x14ac:dyDescent="0.2">
      <c r="A397" s="62"/>
      <c r="B397" s="62"/>
      <c r="C397" s="75"/>
      <c r="D397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7"/>
      <c r="X397" s="5"/>
      <c r="Y397" s="96"/>
      <c r="Z397" s="96"/>
      <c r="AA397" s="96"/>
      <c r="AB397" s="96"/>
      <c r="AC397" s="96"/>
      <c r="AD397" s="96"/>
      <c r="AE397" s="96"/>
      <c r="AH397" s="85"/>
      <c r="AI397" s="79"/>
      <c r="AL397" s="76"/>
      <c r="AN397" s="62"/>
      <c r="AO397" s="62"/>
      <c r="AP397" s="70"/>
      <c r="AY397" s="70"/>
      <c r="AZ397" s="62"/>
      <c r="BA397" s="62"/>
      <c r="BB397" s="62"/>
      <c r="BC397" s="62"/>
      <c r="BD397" s="62"/>
      <c r="BE397" s="62"/>
      <c r="BF397" s="62"/>
      <c r="BG397" s="62"/>
      <c r="BH397" s="62"/>
    </row>
    <row r="398" spans="1:60" s="68" customFormat="1" x14ac:dyDescent="0.2">
      <c r="A398" s="62"/>
      <c r="B398" s="62"/>
      <c r="C398" s="75"/>
      <c r="D398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7"/>
      <c r="X398" s="5"/>
      <c r="Y398" s="96"/>
      <c r="Z398" s="96"/>
      <c r="AA398" s="96"/>
      <c r="AB398" s="96"/>
      <c r="AC398" s="96"/>
      <c r="AD398" s="96"/>
      <c r="AE398" s="96"/>
      <c r="AH398" s="85"/>
      <c r="AI398" s="79"/>
      <c r="AL398" s="76"/>
      <c r="AN398" s="62"/>
      <c r="AO398" s="62"/>
      <c r="AP398" s="70"/>
      <c r="AY398" s="70"/>
      <c r="AZ398" s="62"/>
      <c r="BA398" s="62"/>
      <c r="BB398" s="62"/>
      <c r="BC398" s="62"/>
      <c r="BD398" s="62"/>
      <c r="BE398" s="62"/>
      <c r="BF398" s="62"/>
      <c r="BG398" s="62"/>
      <c r="BH398" s="62"/>
    </row>
    <row r="399" spans="1:60" s="68" customFormat="1" x14ac:dyDescent="0.2">
      <c r="A399" s="62"/>
      <c r="B399" s="62"/>
      <c r="C399" s="75"/>
      <c r="D399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7"/>
      <c r="X399" s="5"/>
      <c r="Y399" s="96"/>
      <c r="Z399" s="96"/>
      <c r="AA399" s="96"/>
      <c r="AB399" s="96"/>
      <c r="AC399" s="96"/>
      <c r="AD399" s="96"/>
      <c r="AE399" s="96"/>
      <c r="AH399" s="85"/>
      <c r="AI399" s="79"/>
      <c r="AL399" s="76"/>
      <c r="AN399" s="62"/>
      <c r="AO399" s="62"/>
      <c r="AP399" s="70"/>
      <c r="AY399" s="70"/>
      <c r="AZ399" s="62"/>
      <c r="BA399" s="62"/>
      <c r="BB399" s="62"/>
      <c r="BC399" s="62"/>
      <c r="BD399" s="62"/>
      <c r="BE399" s="62"/>
      <c r="BF399" s="62"/>
      <c r="BG399" s="62"/>
      <c r="BH399" s="62"/>
    </row>
    <row r="400" spans="1:60" s="68" customFormat="1" x14ac:dyDescent="0.2">
      <c r="A400" s="62"/>
      <c r="B400" s="62"/>
      <c r="C400" s="75"/>
      <c r="D400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7"/>
      <c r="X400" s="5"/>
      <c r="Y400" s="96"/>
      <c r="Z400" s="96"/>
      <c r="AA400" s="96"/>
      <c r="AB400" s="96"/>
      <c r="AC400" s="96"/>
      <c r="AD400" s="96"/>
      <c r="AE400" s="96"/>
      <c r="AH400" s="85"/>
      <c r="AI400" s="79"/>
      <c r="AL400" s="76"/>
      <c r="AN400" s="62"/>
      <c r="AO400" s="62"/>
      <c r="AP400" s="70"/>
      <c r="AY400" s="70"/>
      <c r="AZ400" s="62"/>
      <c r="BA400" s="62"/>
      <c r="BB400" s="62"/>
      <c r="BC400" s="62"/>
      <c r="BD400" s="62"/>
      <c r="BE400" s="62"/>
      <c r="BF400" s="62"/>
      <c r="BG400" s="62"/>
      <c r="BH400" s="62"/>
    </row>
    <row r="401" spans="1:60" s="68" customFormat="1" x14ac:dyDescent="0.2">
      <c r="A401" s="62"/>
      <c r="B401" s="62"/>
      <c r="C401" s="75"/>
      <c r="D401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7"/>
      <c r="X401" s="5"/>
      <c r="Y401" s="96"/>
      <c r="Z401" s="96"/>
      <c r="AA401" s="96"/>
      <c r="AB401" s="96"/>
      <c r="AC401" s="96"/>
      <c r="AD401" s="96"/>
      <c r="AE401" s="96"/>
      <c r="AH401" s="85"/>
      <c r="AI401" s="79"/>
      <c r="AL401" s="76"/>
      <c r="AN401" s="62"/>
      <c r="AO401" s="62"/>
      <c r="AP401" s="70"/>
      <c r="AY401" s="70"/>
      <c r="AZ401" s="62"/>
      <c r="BA401" s="62"/>
      <c r="BB401" s="62"/>
      <c r="BC401" s="62"/>
      <c r="BD401" s="62"/>
      <c r="BE401" s="62"/>
      <c r="BF401" s="62"/>
      <c r="BG401" s="62"/>
      <c r="BH401" s="62"/>
    </row>
    <row r="402" spans="1:60" s="68" customFormat="1" x14ac:dyDescent="0.2">
      <c r="A402" s="62"/>
      <c r="B402" s="62"/>
      <c r="C402" s="75"/>
      <c r="D40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7"/>
      <c r="X402" s="5"/>
      <c r="Y402" s="96"/>
      <c r="Z402" s="96"/>
      <c r="AA402" s="96"/>
      <c r="AB402" s="96"/>
      <c r="AC402" s="96"/>
      <c r="AD402" s="96"/>
      <c r="AE402" s="96"/>
      <c r="AH402" s="85"/>
      <c r="AI402" s="79"/>
      <c r="AL402" s="76"/>
      <c r="AN402" s="62"/>
      <c r="AO402" s="62"/>
      <c r="AP402" s="70"/>
      <c r="AY402" s="70"/>
      <c r="AZ402" s="62"/>
      <c r="BA402" s="62"/>
      <c r="BB402" s="62"/>
      <c r="BC402" s="62"/>
      <c r="BD402" s="62"/>
      <c r="BE402" s="62"/>
      <c r="BF402" s="62"/>
      <c r="BG402" s="62"/>
      <c r="BH402" s="62"/>
    </row>
    <row r="403" spans="1:60" s="68" customFormat="1" x14ac:dyDescent="0.2">
      <c r="A403" s="62"/>
      <c r="B403" s="62"/>
      <c r="C403" s="75"/>
      <c r="D403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7"/>
      <c r="X403" s="5"/>
      <c r="Y403" s="96"/>
      <c r="Z403" s="96"/>
      <c r="AA403" s="96"/>
      <c r="AB403" s="96"/>
      <c r="AC403" s="96"/>
      <c r="AD403" s="96"/>
      <c r="AE403" s="96"/>
      <c r="AH403" s="85"/>
      <c r="AI403" s="79"/>
      <c r="AL403" s="76"/>
      <c r="AN403" s="62"/>
      <c r="AO403" s="62"/>
      <c r="AP403" s="70"/>
      <c r="AY403" s="70"/>
      <c r="AZ403" s="62"/>
      <c r="BA403" s="62"/>
      <c r="BB403" s="62"/>
      <c r="BC403" s="62"/>
      <c r="BD403" s="62"/>
      <c r="BE403" s="62"/>
      <c r="BF403" s="62"/>
      <c r="BG403" s="62"/>
      <c r="BH403" s="62"/>
    </row>
    <row r="404" spans="1:60" s="68" customFormat="1" x14ac:dyDescent="0.2">
      <c r="A404" s="62"/>
      <c r="B404" s="62"/>
      <c r="C404" s="75"/>
      <c r="D404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7"/>
      <c r="X404" s="5"/>
      <c r="Y404" s="96"/>
      <c r="Z404" s="96"/>
      <c r="AA404" s="96"/>
      <c r="AB404" s="96"/>
      <c r="AC404" s="96"/>
      <c r="AD404" s="96"/>
      <c r="AE404" s="96"/>
      <c r="AH404" s="85"/>
      <c r="AI404" s="79"/>
      <c r="AL404" s="76"/>
      <c r="AN404" s="62"/>
      <c r="AO404" s="62"/>
      <c r="AP404" s="70"/>
      <c r="AY404" s="70"/>
      <c r="AZ404" s="62"/>
      <c r="BA404" s="62"/>
      <c r="BB404" s="62"/>
      <c r="BC404" s="62"/>
      <c r="BD404" s="62"/>
      <c r="BE404" s="62"/>
      <c r="BF404" s="62"/>
      <c r="BG404" s="62"/>
      <c r="BH404" s="62"/>
    </row>
    <row r="405" spans="1:60" s="68" customFormat="1" x14ac:dyDescent="0.2">
      <c r="A405" s="62"/>
      <c r="B405" s="62"/>
      <c r="C405" s="75"/>
      <c r="D405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7"/>
      <c r="X405" s="5"/>
      <c r="Y405" s="96"/>
      <c r="Z405" s="96"/>
      <c r="AA405" s="96"/>
      <c r="AB405" s="96"/>
      <c r="AC405" s="96"/>
      <c r="AD405" s="96"/>
      <c r="AE405" s="96"/>
      <c r="AH405" s="85"/>
      <c r="AI405" s="79"/>
      <c r="AL405" s="76"/>
      <c r="AN405" s="62"/>
      <c r="AO405" s="62"/>
      <c r="AP405" s="70"/>
      <c r="AY405" s="70"/>
      <c r="AZ405" s="62"/>
      <c r="BA405" s="62"/>
      <c r="BB405" s="62"/>
      <c r="BC405" s="62"/>
      <c r="BD405" s="62"/>
      <c r="BE405" s="62"/>
      <c r="BF405" s="62"/>
      <c r="BG405" s="62"/>
      <c r="BH405" s="62"/>
    </row>
    <row r="406" spans="1:60" s="68" customFormat="1" x14ac:dyDescent="0.2">
      <c r="A406" s="62"/>
      <c r="B406" s="62"/>
      <c r="C406" s="75"/>
      <c r="D406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7"/>
      <c r="X406" s="5"/>
      <c r="Y406" s="96"/>
      <c r="Z406" s="96"/>
      <c r="AA406" s="96"/>
      <c r="AB406" s="96"/>
      <c r="AC406" s="96"/>
      <c r="AD406" s="96"/>
      <c r="AE406" s="96"/>
      <c r="AH406" s="85"/>
      <c r="AI406" s="79"/>
      <c r="AL406" s="76"/>
      <c r="AN406" s="62"/>
      <c r="AO406" s="62"/>
      <c r="AP406" s="70"/>
      <c r="AY406" s="70"/>
      <c r="AZ406" s="62"/>
      <c r="BA406" s="62"/>
      <c r="BB406" s="62"/>
      <c r="BC406" s="62"/>
      <c r="BD406" s="62"/>
      <c r="BE406" s="62"/>
      <c r="BF406" s="62"/>
      <c r="BG406" s="62"/>
      <c r="BH406" s="62"/>
    </row>
    <row r="407" spans="1:60" s="68" customFormat="1" x14ac:dyDescent="0.2">
      <c r="A407" s="62"/>
      <c r="B407" s="62"/>
      <c r="C407" s="75"/>
      <c r="D407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7"/>
      <c r="X407" s="5"/>
      <c r="Y407" s="96"/>
      <c r="Z407" s="96"/>
      <c r="AA407" s="96"/>
      <c r="AB407" s="96"/>
      <c r="AC407" s="96"/>
      <c r="AD407" s="96"/>
      <c r="AE407" s="96"/>
      <c r="AH407" s="85"/>
      <c r="AI407" s="79"/>
      <c r="AL407" s="76"/>
      <c r="AN407" s="62"/>
      <c r="AO407" s="62"/>
      <c r="AP407" s="70"/>
      <c r="AY407" s="70"/>
      <c r="AZ407" s="62"/>
      <c r="BA407" s="62"/>
      <c r="BB407" s="62"/>
      <c r="BC407" s="62"/>
      <c r="BD407" s="62"/>
      <c r="BE407" s="62"/>
      <c r="BF407" s="62"/>
      <c r="BG407" s="62"/>
      <c r="BH407" s="62"/>
    </row>
    <row r="408" spans="1:60" s="68" customFormat="1" x14ac:dyDescent="0.2">
      <c r="A408" s="62"/>
      <c r="B408" s="62"/>
      <c r="C408" s="75"/>
      <c r="D408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7"/>
      <c r="X408" s="5"/>
      <c r="Y408" s="96"/>
      <c r="Z408" s="96"/>
      <c r="AA408" s="96"/>
      <c r="AB408" s="96"/>
      <c r="AC408" s="96"/>
      <c r="AD408" s="96"/>
      <c r="AE408" s="96"/>
      <c r="AH408" s="85"/>
      <c r="AI408" s="79"/>
      <c r="AL408" s="76"/>
      <c r="AN408" s="62"/>
      <c r="AO408" s="62"/>
      <c r="AP408" s="70"/>
      <c r="AY408" s="70"/>
      <c r="AZ408" s="62"/>
      <c r="BA408" s="62"/>
      <c r="BB408" s="62"/>
      <c r="BC408" s="62"/>
      <c r="BD408" s="62"/>
      <c r="BE408" s="62"/>
      <c r="BF408" s="62"/>
      <c r="BG408" s="62"/>
      <c r="BH408" s="62"/>
    </row>
    <row r="409" spans="1:60" s="68" customFormat="1" x14ac:dyDescent="0.2">
      <c r="A409" s="62"/>
      <c r="B409" s="62"/>
      <c r="C409" s="75"/>
      <c r="D409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7"/>
      <c r="X409" s="5"/>
      <c r="Y409" s="96"/>
      <c r="Z409" s="96"/>
      <c r="AA409" s="96"/>
      <c r="AB409" s="96"/>
      <c r="AC409" s="96"/>
      <c r="AD409" s="96"/>
      <c r="AE409" s="96"/>
      <c r="AH409" s="85"/>
      <c r="AI409" s="79"/>
      <c r="AL409" s="76"/>
      <c r="AN409" s="62"/>
      <c r="AO409" s="62"/>
      <c r="AP409" s="70"/>
      <c r="AY409" s="70"/>
      <c r="AZ409" s="62"/>
      <c r="BA409" s="62"/>
      <c r="BB409" s="62"/>
      <c r="BC409" s="62"/>
      <c r="BD409" s="62"/>
      <c r="BE409" s="62"/>
      <c r="BF409" s="62"/>
      <c r="BG409" s="62"/>
      <c r="BH409" s="62"/>
    </row>
    <row r="410" spans="1:60" s="68" customFormat="1" x14ac:dyDescent="0.2">
      <c r="A410" s="62"/>
      <c r="B410" s="62"/>
      <c r="C410" s="75"/>
      <c r="D410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7"/>
      <c r="X410" s="5"/>
      <c r="Y410" s="96"/>
      <c r="Z410" s="96"/>
      <c r="AA410" s="96"/>
      <c r="AB410" s="96"/>
      <c r="AC410" s="96"/>
      <c r="AD410" s="96"/>
      <c r="AE410" s="96"/>
      <c r="AH410" s="85"/>
      <c r="AI410" s="79"/>
      <c r="AL410" s="76"/>
      <c r="AN410" s="62"/>
      <c r="AO410" s="62"/>
      <c r="AP410" s="70"/>
      <c r="AY410" s="70"/>
      <c r="AZ410" s="62"/>
      <c r="BA410" s="62"/>
      <c r="BB410" s="62"/>
      <c r="BC410" s="62"/>
      <c r="BD410" s="62"/>
      <c r="BE410" s="62"/>
      <c r="BF410" s="62"/>
      <c r="BG410" s="62"/>
      <c r="BH410" s="62"/>
    </row>
    <row r="411" spans="1:60" s="68" customFormat="1" x14ac:dyDescent="0.2">
      <c r="A411" s="62"/>
      <c r="B411" s="62"/>
      <c r="C411" s="75"/>
      <c r="D411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7"/>
      <c r="X411" s="5"/>
      <c r="Y411" s="96"/>
      <c r="Z411" s="96"/>
      <c r="AA411" s="96"/>
      <c r="AB411" s="96"/>
      <c r="AC411" s="96"/>
      <c r="AD411" s="96"/>
      <c r="AE411" s="96"/>
      <c r="AH411" s="85"/>
      <c r="AI411" s="79"/>
      <c r="AL411" s="76"/>
      <c r="AN411" s="62"/>
      <c r="AO411" s="62"/>
      <c r="AP411" s="70"/>
      <c r="AY411" s="70"/>
      <c r="AZ411" s="62"/>
      <c r="BA411" s="62"/>
      <c r="BB411" s="62"/>
      <c r="BC411" s="62"/>
      <c r="BD411" s="62"/>
      <c r="BE411" s="62"/>
      <c r="BF411" s="62"/>
      <c r="BG411" s="62"/>
      <c r="BH411" s="62"/>
    </row>
    <row r="412" spans="1:60" s="68" customFormat="1" x14ac:dyDescent="0.2">
      <c r="A412" s="62"/>
      <c r="B412" s="62"/>
      <c r="C412" s="75"/>
      <c r="D41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7"/>
      <c r="X412" s="5"/>
      <c r="Y412" s="96"/>
      <c r="Z412" s="96"/>
      <c r="AA412" s="96"/>
      <c r="AB412" s="96"/>
      <c r="AC412" s="96"/>
      <c r="AD412" s="96"/>
      <c r="AE412" s="96"/>
      <c r="AH412" s="85"/>
      <c r="AI412" s="79"/>
      <c r="AL412" s="76"/>
      <c r="AN412" s="62"/>
      <c r="AO412" s="62"/>
      <c r="AP412" s="70"/>
      <c r="AY412" s="70"/>
      <c r="AZ412" s="62"/>
      <c r="BA412" s="62"/>
      <c r="BB412" s="62"/>
      <c r="BC412" s="62"/>
      <c r="BD412" s="62"/>
      <c r="BE412" s="62"/>
      <c r="BF412" s="62"/>
      <c r="BG412" s="62"/>
      <c r="BH412" s="62"/>
    </row>
    <row r="413" spans="1:60" s="68" customFormat="1" x14ac:dyDescent="0.2">
      <c r="A413" s="62"/>
      <c r="B413" s="62"/>
      <c r="C413" s="75"/>
      <c r="D413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7"/>
      <c r="X413" s="5"/>
      <c r="Y413" s="96"/>
      <c r="Z413" s="96"/>
      <c r="AA413" s="96"/>
      <c r="AB413" s="96"/>
      <c r="AC413" s="96"/>
      <c r="AD413" s="96"/>
      <c r="AE413" s="96"/>
      <c r="AH413" s="85"/>
      <c r="AI413" s="79"/>
      <c r="AL413" s="76"/>
      <c r="AN413" s="62"/>
      <c r="AO413" s="62"/>
      <c r="AP413" s="70"/>
      <c r="AY413" s="70"/>
      <c r="AZ413" s="62"/>
      <c r="BA413" s="62"/>
      <c r="BB413" s="62"/>
      <c r="BC413" s="62"/>
      <c r="BD413" s="62"/>
      <c r="BE413" s="62"/>
      <c r="BF413" s="62"/>
      <c r="BG413" s="62"/>
      <c r="BH413" s="62"/>
    </row>
    <row r="414" spans="1:60" s="68" customFormat="1" x14ac:dyDescent="0.2">
      <c r="A414" s="62"/>
      <c r="B414" s="62"/>
      <c r="C414" s="75"/>
      <c r="D414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7"/>
      <c r="X414" s="5"/>
      <c r="Y414" s="96"/>
      <c r="Z414" s="96"/>
      <c r="AA414" s="96"/>
      <c r="AB414" s="96"/>
      <c r="AC414" s="96"/>
      <c r="AD414" s="96"/>
      <c r="AE414" s="96"/>
      <c r="AH414" s="85"/>
      <c r="AI414" s="79"/>
      <c r="AL414" s="76"/>
      <c r="AN414" s="62"/>
      <c r="AO414" s="62"/>
      <c r="AP414" s="70"/>
      <c r="AY414" s="70"/>
      <c r="AZ414" s="62"/>
      <c r="BA414" s="62"/>
      <c r="BB414" s="62"/>
      <c r="BC414" s="62"/>
      <c r="BD414" s="62"/>
      <c r="BE414" s="62"/>
      <c r="BF414" s="62"/>
      <c r="BG414" s="62"/>
      <c r="BH414" s="62"/>
    </row>
    <row r="415" spans="1:60" s="68" customFormat="1" x14ac:dyDescent="0.2">
      <c r="A415" s="62"/>
      <c r="B415" s="62"/>
      <c r="C415" s="75"/>
      <c r="D415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7"/>
      <c r="X415" s="5"/>
      <c r="Y415" s="96"/>
      <c r="Z415" s="96"/>
      <c r="AA415" s="96"/>
      <c r="AB415" s="96"/>
      <c r="AC415" s="96"/>
      <c r="AD415" s="96"/>
      <c r="AE415" s="96"/>
      <c r="AH415" s="85"/>
      <c r="AI415" s="79"/>
      <c r="AL415" s="76"/>
      <c r="AN415" s="62"/>
      <c r="AO415" s="62"/>
      <c r="AP415" s="70"/>
      <c r="AY415" s="70"/>
      <c r="AZ415" s="62"/>
      <c r="BA415" s="62"/>
      <c r="BB415" s="62"/>
      <c r="BC415" s="62"/>
      <c r="BD415" s="62"/>
      <c r="BE415" s="62"/>
      <c r="BF415" s="62"/>
      <c r="BG415" s="62"/>
      <c r="BH415" s="62"/>
    </row>
    <row r="416" spans="1:60" s="68" customFormat="1" x14ac:dyDescent="0.2">
      <c r="A416" s="62"/>
      <c r="B416" s="62"/>
      <c r="C416" s="75"/>
      <c r="D416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7"/>
      <c r="X416" s="5"/>
      <c r="Y416" s="96"/>
      <c r="Z416" s="96"/>
      <c r="AA416" s="96"/>
      <c r="AB416" s="96"/>
      <c r="AC416" s="96"/>
      <c r="AD416" s="96"/>
      <c r="AE416" s="96"/>
      <c r="AH416" s="85"/>
      <c r="AI416" s="79"/>
      <c r="AL416" s="76"/>
      <c r="AN416" s="62"/>
      <c r="AO416" s="62"/>
      <c r="AP416" s="70"/>
      <c r="AY416" s="70"/>
      <c r="AZ416" s="62"/>
      <c r="BA416" s="62"/>
      <c r="BB416" s="62"/>
      <c r="BC416" s="62"/>
      <c r="BD416" s="62"/>
      <c r="BE416" s="62"/>
      <c r="BF416" s="62"/>
      <c r="BG416" s="62"/>
      <c r="BH416" s="62"/>
    </row>
    <row r="417" spans="1:60" s="68" customFormat="1" x14ac:dyDescent="0.2">
      <c r="A417" s="62"/>
      <c r="B417" s="62"/>
      <c r="C417" s="75"/>
      <c r="D417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7"/>
      <c r="X417" s="5"/>
      <c r="Y417" s="96"/>
      <c r="Z417" s="96"/>
      <c r="AA417" s="96"/>
      <c r="AB417" s="96"/>
      <c r="AC417" s="96"/>
      <c r="AD417" s="96"/>
      <c r="AE417" s="96"/>
      <c r="AH417" s="85"/>
      <c r="AI417" s="79"/>
      <c r="AL417" s="76"/>
      <c r="AN417" s="62"/>
      <c r="AO417" s="62"/>
      <c r="AP417" s="70"/>
      <c r="AY417" s="70"/>
      <c r="AZ417" s="62"/>
      <c r="BA417" s="62"/>
      <c r="BB417" s="62"/>
      <c r="BC417" s="62"/>
      <c r="BD417" s="62"/>
      <c r="BE417" s="62"/>
      <c r="BF417" s="62"/>
      <c r="BG417" s="62"/>
      <c r="BH417" s="62"/>
    </row>
    <row r="418" spans="1:60" s="68" customFormat="1" x14ac:dyDescent="0.2">
      <c r="A418" s="62"/>
      <c r="B418" s="62"/>
      <c r="C418" s="75"/>
      <c r="D418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7"/>
      <c r="X418" s="5"/>
      <c r="Y418" s="96"/>
      <c r="Z418" s="96"/>
      <c r="AA418" s="96"/>
      <c r="AB418" s="96"/>
      <c r="AC418" s="96"/>
      <c r="AD418" s="96"/>
      <c r="AE418" s="96"/>
      <c r="AH418" s="85"/>
      <c r="AI418" s="79"/>
      <c r="AL418" s="76"/>
      <c r="AN418" s="62"/>
      <c r="AO418" s="62"/>
      <c r="AP418" s="70"/>
      <c r="AY418" s="70"/>
      <c r="AZ418" s="62"/>
      <c r="BA418" s="62"/>
      <c r="BB418" s="62"/>
      <c r="BC418" s="62"/>
      <c r="BD418" s="62"/>
      <c r="BE418" s="62"/>
      <c r="BF418" s="62"/>
      <c r="BG418" s="62"/>
      <c r="BH418" s="62"/>
    </row>
    <row r="419" spans="1:60" s="68" customFormat="1" x14ac:dyDescent="0.2">
      <c r="A419" s="62"/>
      <c r="B419" s="62"/>
      <c r="C419" s="75"/>
      <c r="D419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7"/>
      <c r="X419" s="5"/>
      <c r="Y419" s="96"/>
      <c r="Z419" s="96"/>
      <c r="AA419" s="96"/>
      <c r="AB419" s="96"/>
      <c r="AC419" s="96"/>
      <c r="AD419" s="96"/>
      <c r="AE419" s="96"/>
      <c r="AH419" s="85"/>
      <c r="AI419" s="79"/>
      <c r="AL419" s="76"/>
      <c r="AN419" s="62"/>
      <c r="AO419" s="62"/>
      <c r="AP419" s="70"/>
      <c r="AY419" s="70"/>
      <c r="AZ419" s="62"/>
      <c r="BA419" s="62"/>
      <c r="BB419" s="62"/>
      <c r="BC419" s="62"/>
      <c r="BD419" s="62"/>
      <c r="BE419" s="62"/>
      <c r="BF419" s="62"/>
      <c r="BG419" s="62"/>
      <c r="BH419" s="62"/>
    </row>
    <row r="420" spans="1:60" s="68" customFormat="1" x14ac:dyDescent="0.2">
      <c r="A420" s="62"/>
      <c r="B420" s="62"/>
      <c r="C420" s="75"/>
      <c r="D420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7"/>
      <c r="X420" s="5"/>
      <c r="Y420" s="96"/>
      <c r="Z420" s="96"/>
      <c r="AA420" s="96"/>
      <c r="AB420" s="96"/>
      <c r="AC420" s="96"/>
      <c r="AD420" s="96"/>
      <c r="AE420" s="96"/>
      <c r="AH420" s="85"/>
      <c r="AI420" s="79"/>
      <c r="AL420" s="76"/>
      <c r="AN420" s="62"/>
      <c r="AO420" s="62"/>
      <c r="AP420" s="70"/>
      <c r="AY420" s="70"/>
      <c r="AZ420" s="62"/>
      <c r="BA420" s="62"/>
      <c r="BB420" s="62"/>
      <c r="BC420" s="62"/>
      <c r="BD420" s="62"/>
      <c r="BE420" s="62"/>
      <c r="BF420" s="62"/>
      <c r="BG420" s="62"/>
      <c r="BH420" s="62"/>
    </row>
    <row r="421" spans="1:60" s="68" customFormat="1" x14ac:dyDescent="0.2">
      <c r="A421" s="62"/>
      <c r="B421" s="62"/>
      <c r="C421" s="75"/>
      <c r="D421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7"/>
      <c r="X421" s="5"/>
      <c r="Y421" s="96"/>
      <c r="Z421" s="96"/>
      <c r="AA421" s="96"/>
      <c r="AB421" s="96"/>
      <c r="AC421" s="96"/>
      <c r="AD421" s="96"/>
      <c r="AE421" s="96"/>
      <c r="AH421" s="85"/>
      <c r="AI421" s="79"/>
      <c r="AL421" s="76"/>
      <c r="AN421" s="62"/>
      <c r="AO421" s="62"/>
      <c r="AP421" s="70"/>
      <c r="AY421" s="70"/>
      <c r="AZ421" s="62"/>
      <c r="BA421" s="62"/>
      <c r="BB421" s="62"/>
      <c r="BC421" s="62"/>
      <c r="BD421" s="62"/>
      <c r="BE421" s="62"/>
      <c r="BF421" s="62"/>
      <c r="BG421" s="62"/>
      <c r="BH421" s="62"/>
    </row>
    <row r="422" spans="1:60" s="68" customFormat="1" x14ac:dyDescent="0.2">
      <c r="A422" s="62"/>
      <c r="B422" s="62"/>
      <c r="C422" s="75"/>
      <c r="D42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7"/>
      <c r="X422" s="5"/>
      <c r="Y422" s="96"/>
      <c r="Z422" s="96"/>
      <c r="AA422" s="96"/>
      <c r="AB422" s="96"/>
      <c r="AC422" s="96"/>
      <c r="AD422" s="96"/>
      <c r="AE422" s="96"/>
      <c r="AH422" s="85"/>
      <c r="AI422" s="79"/>
      <c r="AL422" s="76"/>
      <c r="AN422" s="62"/>
      <c r="AO422" s="62"/>
      <c r="AP422" s="70"/>
      <c r="AY422" s="70"/>
      <c r="AZ422" s="62"/>
      <c r="BA422" s="62"/>
      <c r="BB422" s="62"/>
      <c r="BC422" s="62"/>
      <c r="BD422" s="62"/>
      <c r="BE422" s="62"/>
      <c r="BF422" s="62"/>
      <c r="BG422" s="62"/>
      <c r="BH422" s="62"/>
    </row>
    <row r="423" spans="1:60" s="68" customFormat="1" x14ac:dyDescent="0.2">
      <c r="A423" s="62"/>
      <c r="B423" s="62"/>
      <c r="C423" s="75"/>
      <c r="D423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7"/>
      <c r="X423" s="5"/>
      <c r="Y423" s="96"/>
      <c r="Z423" s="96"/>
      <c r="AA423" s="96"/>
      <c r="AB423" s="96"/>
      <c r="AC423" s="96"/>
      <c r="AD423" s="96"/>
      <c r="AE423" s="96"/>
      <c r="AH423" s="85"/>
      <c r="AI423" s="79"/>
      <c r="AL423" s="76"/>
      <c r="AN423" s="62"/>
      <c r="AO423" s="62"/>
      <c r="AP423" s="70"/>
      <c r="AY423" s="70"/>
      <c r="AZ423" s="62"/>
      <c r="BA423" s="62"/>
      <c r="BB423" s="62"/>
      <c r="BC423" s="62"/>
      <c r="BD423" s="62"/>
      <c r="BE423" s="62"/>
      <c r="BF423" s="62"/>
      <c r="BG423" s="62"/>
      <c r="BH423" s="62"/>
    </row>
    <row r="424" spans="1:60" s="68" customFormat="1" x14ac:dyDescent="0.2">
      <c r="A424" s="62"/>
      <c r="B424" s="62"/>
      <c r="C424" s="75"/>
      <c r="D424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7"/>
      <c r="X424" s="5"/>
      <c r="Y424" s="96"/>
      <c r="Z424" s="96"/>
      <c r="AA424" s="96"/>
      <c r="AB424" s="96"/>
      <c r="AC424" s="96"/>
      <c r="AD424" s="96"/>
      <c r="AE424" s="96"/>
      <c r="AH424" s="85"/>
      <c r="AI424" s="79"/>
      <c r="AL424" s="76"/>
      <c r="AN424" s="62"/>
      <c r="AO424" s="62"/>
      <c r="AP424" s="70"/>
      <c r="AY424" s="70"/>
      <c r="AZ424" s="62"/>
      <c r="BA424" s="62"/>
      <c r="BB424" s="62"/>
      <c r="BC424" s="62"/>
      <c r="BD424" s="62"/>
      <c r="BE424" s="62"/>
      <c r="BF424" s="62"/>
      <c r="BG424" s="62"/>
      <c r="BH424" s="62"/>
    </row>
    <row r="425" spans="1:60" s="68" customFormat="1" x14ac:dyDescent="0.2">
      <c r="A425" s="62"/>
      <c r="B425" s="62"/>
      <c r="C425" s="75"/>
      <c r="D425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7"/>
      <c r="X425" s="5"/>
      <c r="Y425" s="96"/>
      <c r="Z425" s="96"/>
      <c r="AA425" s="96"/>
      <c r="AB425" s="96"/>
      <c r="AC425" s="96"/>
      <c r="AD425" s="96"/>
      <c r="AE425" s="96"/>
      <c r="AH425" s="85"/>
      <c r="AI425" s="79"/>
      <c r="AL425" s="76"/>
      <c r="AN425" s="62"/>
      <c r="AO425" s="62"/>
      <c r="AP425" s="70"/>
      <c r="AY425" s="70"/>
      <c r="AZ425" s="62"/>
      <c r="BA425" s="62"/>
      <c r="BB425" s="62"/>
      <c r="BC425" s="62"/>
      <c r="BD425" s="62"/>
      <c r="BE425" s="62"/>
      <c r="BF425" s="62"/>
      <c r="BG425" s="62"/>
      <c r="BH425" s="62"/>
    </row>
    <row r="426" spans="1:60" s="68" customFormat="1" x14ac:dyDescent="0.2">
      <c r="A426" s="62"/>
      <c r="B426" s="62"/>
      <c r="C426" s="75"/>
      <c r="D426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7"/>
      <c r="X426" s="5"/>
      <c r="Y426" s="96"/>
      <c r="Z426" s="96"/>
      <c r="AA426" s="96"/>
      <c r="AB426" s="96"/>
      <c r="AC426" s="96"/>
      <c r="AD426" s="96"/>
      <c r="AE426" s="96"/>
      <c r="AH426" s="85"/>
      <c r="AI426" s="79"/>
      <c r="AL426" s="76"/>
      <c r="AN426" s="62"/>
      <c r="AO426" s="62"/>
      <c r="AP426" s="70"/>
      <c r="AY426" s="70"/>
      <c r="AZ426" s="62"/>
      <c r="BA426" s="62"/>
      <c r="BB426" s="62"/>
      <c r="BC426" s="62"/>
      <c r="BD426" s="62"/>
      <c r="BE426" s="62"/>
      <c r="BF426" s="62"/>
      <c r="BG426" s="62"/>
      <c r="BH426" s="62"/>
    </row>
    <row r="427" spans="1:60" s="68" customFormat="1" x14ac:dyDescent="0.2">
      <c r="A427" s="62"/>
      <c r="B427" s="62"/>
      <c r="C427" s="75"/>
      <c r="D427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7"/>
      <c r="X427" s="5"/>
      <c r="Y427" s="96"/>
      <c r="Z427" s="96"/>
      <c r="AA427" s="96"/>
      <c r="AB427" s="96"/>
      <c r="AC427" s="96"/>
      <c r="AD427" s="96"/>
      <c r="AE427" s="96"/>
      <c r="AH427" s="85"/>
      <c r="AI427" s="79"/>
      <c r="AL427" s="76"/>
      <c r="AN427" s="62"/>
      <c r="AO427" s="62"/>
      <c r="AP427" s="70"/>
      <c r="AY427" s="70"/>
      <c r="AZ427" s="62"/>
      <c r="BA427" s="62"/>
      <c r="BB427" s="62"/>
      <c r="BC427" s="62"/>
      <c r="BD427" s="62"/>
      <c r="BE427" s="62"/>
      <c r="BF427" s="62"/>
      <c r="BG427" s="62"/>
      <c r="BH427" s="62"/>
    </row>
    <row r="428" spans="1:60" s="68" customFormat="1" x14ac:dyDescent="0.2">
      <c r="A428" s="62"/>
      <c r="B428" s="62"/>
      <c r="C428" s="75"/>
      <c r="D428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7"/>
      <c r="X428" s="5"/>
      <c r="Y428" s="96"/>
      <c r="Z428" s="96"/>
      <c r="AA428" s="96"/>
      <c r="AB428" s="96"/>
      <c r="AC428" s="96"/>
      <c r="AD428" s="96"/>
      <c r="AE428" s="96"/>
      <c r="AH428" s="85"/>
      <c r="AI428" s="79"/>
      <c r="AL428" s="76"/>
      <c r="AN428" s="62"/>
      <c r="AO428" s="62"/>
      <c r="AP428" s="70"/>
      <c r="AY428" s="70"/>
      <c r="AZ428" s="62"/>
      <c r="BA428" s="62"/>
      <c r="BB428" s="62"/>
      <c r="BC428" s="62"/>
      <c r="BD428" s="62"/>
      <c r="BE428" s="62"/>
      <c r="BF428" s="62"/>
      <c r="BG428" s="62"/>
      <c r="BH428" s="62"/>
    </row>
    <row r="429" spans="1:60" s="68" customFormat="1" x14ac:dyDescent="0.2">
      <c r="A429" s="62"/>
      <c r="B429" s="62"/>
      <c r="C429" s="75"/>
      <c r="D429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7"/>
      <c r="X429" s="5"/>
      <c r="Y429" s="96"/>
      <c r="Z429" s="96"/>
      <c r="AA429" s="96"/>
      <c r="AB429" s="96"/>
      <c r="AC429" s="96"/>
      <c r="AD429" s="96"/>
      <c r="AE429" s="96"/>
      <c r="AH429" s="85"/>
      <c r="AI429" s="79"/>
      <c r="AL429" s="76"/>
      <c r="AN429" s="62"/>
      <c r="AO429" s="62"/>
      <c r="AP429" s="70"/>
      <c r="AY429" s="70"/>
      <c r="AZ429" s="62"/>
      <c r="BA429" s="62"/>
      <c r="BB429" s="62"/>
      <c r="BC429" s="62"/>
      <c r="BD429" s="62"/>
      <c r="BE429" s="62"/>
      <c r="BF429" s="62"/>
      <c r="BG429" s="62"/>
      <c r="BH429" s="62"/>
    </row>
    <row r="430" spans="1:60" s="68" customFormat="1" x14ac:dyDescent="0.2">
      <c r="A430" s="62"/>
      <c r="B430" s="62"/>
      <c r="C430" s="75"/>
      <c r="D430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7"/>
      <c r="X430" s="5"/>
      <c r="Y430" s="96"/>
      <c r="Z430" s="96"/>
      <c r="AA430" s="96"/>
      <c r="AB430" s="96"/>
      <c r="AC430" s="96"/>
      <c r="AD430" s="96"/>
      <c r="AE430" s="96"/>
      <c r="AH430" s="85"/>
      <c r="AI430" s="79"/>
      <c r="AL430" s="76"/>
      <c r="AN430" s="62"/>
      <c r="AO430" s="62"/>
      <c r="AP430" s="70"/>
      <c r="AY430" s="70"/>
      <c r="AZ430" s="62"/>
      <c r="BA430" s="62"/>
      <c r="BB430" s="62"/>
      <c r="BC430" s="62"/>
      <c r="BD430" s="62"/>
      <c r="BE430" s="62"/>
      <c r="BF430" s="62"/>
      <c r="BG430" s="62"/>
      <c r="BH430" s="62"/>
    </row>
    <row r="431" spans="1:60" s="68" customFormat="1" x14ac:dyDescent="0.2">
      <c r="A431" s="62"/>
      <c r="B431" s="62"/>
      <c r="C431" s="75"/>
      <c r="D431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7"/>
      <c r="X431" s="5"/>
      <c r="Y431" s="96"/>
      <c r="Z431" s="96"/>
      <c r="AA431" s="96"/>
      <c r="AB431" s="96"/>
      <c r="AC431" s="96"/>
      <c r="AD431" s="96"/>
      <c r="AE431" s="96"/>
      <c r="AH431" s="85"/>
      <c r="AI431" s="79"/>
      <c r="AL431" s="76"/>
      <c r="AN431" s="62"/>
      <c r="AO431" s="62"/>
      <c r="AP431" s="70"/>
      <c r="AY431" s="70"/>
      <c r="AZ431" s="62"/>
      <c r="BA431" s="62"/>
      <c r="BB431" s="62"/>
      <c r="BC431" s="62"/>
      <c r="BD431" s="62"/>
      <c r="BE431" s="62"/>
      <c r="BF431" s="62"/>
      <c r="BG431" s="62"/>
      <c r="BH431" s="62"/>
    </row>
    <row r="432" spans="1:60" s="68" customFormat="1" x14ac:dyDescent="0.2">
      <c r="A432" s="62"/>
      <c r="B432" s="62"/>
      <c r="C432" s="75"/>
      <c r="D43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7"/>
      <c r="X432" s="5"/>
      <c r="Y432" s="96"/>
      <c r="Z432" s="96"/>
      <c r="AA432" s="96"/>
      <c r="AB432" s="96"/>
      <c r="AC432" s="96"/>
      <c r="AD432" s="96"/>
      <c r="AE432" s="96"/>
      <c r="AH432" s="85"/>
      <c r="AI432" s="79"/>
      <c r="AL432" s="76"/>
      <c r="AN432" s="62"/>
      <c r="AO432" s="62"/>
      <c r="AP432" s="70"/>
      <c r="AY432" s="70"/>
      <c r="AZ432" s="62"/>
      <c r="BA432" s="62"/>
      <c r="BB432" s="62"/>
      <c r="BC432" s="62"/>
      <c r="BD432" s="62"/>
      <c r="BE432" s="62"/>
      <c r="BF432" s="62"/>
      <c r="BG432" s="62"/>
      <c r="BH432" s="62"/>
    </row>
    <row r="433" spans="1:60" s="68" customFormat="1" x14ac:dyDescent="0.2">
      <c r="A433" s="62"/>
      <c r="B433" s="62"/>
      <c r="C433" s="75"/>
      <c r="D433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7"/>
      <c r="X433" s="5"/>
      <c r="Y433" s="96"/>
      <c r="Z433" s="96"/>
      <c r="AA433" s="96"/>
      <c r="AB433" s="96"/>
      <c r="AC433" s="96"/>
      <c r="AD433" s="96"/>
      <c r="AE433" s="96"/>
      <c r="AH433" s="85"/>
      <c r="AI433" s="79"/>
      <c r="AL433" s="76"/>
      <c r="AN433" s="62"/>
      <c r="AO433" s="62"/>
      <c r="AP433" s="70"/>
      <c r="AY433" s="70"/>
      <c r="AZ433" s="62"/>
      <c r="BA433" s="62"/>
      <c r="BB433" s="62"/>
      <c r="BC433" s="62"/>
      <c r="BD433" s="62"/>
      <c r="BE433" s="62"/>
      <c r="BF433" s="62"/>
      <c r="BG433" s="62"/>
      <c r="BH433" s="62"/>
    </row>
    <row r="434" spans="1:60" s="68" customFormat="1" x14ac:dyDescent="0.2">
      <c r="A434" s="62"/>
      <c r="B434" s="62"/>
      <c r="C434" s="75"/>
      <c r="D434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7"/>
      <c r="X434" s="5"/>
      <c r="Y434" s="96"/>
      <c r="Z434" s="96"/>
      <c r="AA434" s="96"/>
      <c r="AB434" s="96"/>
      <c r="AC434" s="96"/>
      <c r="AD434" s="96"/>
      <c r="AE434" s="96"/>
      <c r="AH434" s="85"/>
      <c r="AI434" s="79"/>
      <c r="AL434" s="76"/>
      <c r="AN434" s="62"/>
      <c r="AO434" s="62"/>
      <c r="AP434" s="70"/>
      <c r="AY434" s="70"/>
      <c r="AZ434" s="62"/>
      <c r="BA434" s="62"/>
      <c r="BB434" s="62"/>
      <c r="BC434" s="62"/>
      <c r="BD434" s="62"/>
      <c r="BE434" s="62"/>
      <c r="BF434" s="62"/>
      <c r="BG434" s="62"/>
      <c r="BH434" s="62"/>
    </row>
    <row r="435" spans="1:60" s="68" customFormat="1" x14ac:dyDescent="0.2">
      <c r="A435" s="62"/>
      <c r="B435" s="62"/>
      <c r="C435" s="75"/>
      <c r="D435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7"/>
      <c r="X435" s="5"/>
      <c r="Y435" s="96"/>
      <c r="Z435" s="96"/>
      <c r="AA435" s="96"/>
      <c r="AB435" s="96"/>
      <c r="AC435" s="96"/>
      <c r="AD435" s="96"/>
      <c r="AE435" s="96"/>
      <c r="AH435" s="85"/>
      <c r="AI435" s="79"/>
      <c r="AL435" s="76"/>
      <c r="AN435" s="62"/>
      <c r="AO435" s="62"/>
      <c r="AP435" s="70"/>
      <c r="AY435" s="70"/>
      <c r="AZ435" s="62"/>
      <c r="BA435" s="62"/>
      <c r="BB435" s="62"/>
      <c r="BC435" s="62"/>
      <c r="BD435" s="62"/>
      <c r="BE435" s="62"/>
      <c r="BF435" s="62"/>
      <c r="BG435" s="62"/>
      <c r="BH435" s="62"/>
    </row>
    <row r="436" spans="1:60" s="68" customFormat="1" x14ac:dyDescent="0.2">
      <c r="A436" s="62"/>
      <c r="B436" s="62"/>
      <c r="C436" s="75"/>
      <c r="D436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7"/>
      <c r="X436" s="5"/>
      <c r="Y436" s="96"/>
      <c r="Z436" s="96"/>
      <c r="AA436" s="96"/>
      <c r="AB436" s="96"/>
      <c r="AC436" s="96"/>
      <c r="AD436" s="96"/>
      <c r="AE436" s="96"/>
      <c r="AH436" s="85"/>
      <c r="AI436" s="79"/>
      <c r="AL436" s="76"/>
      <c r="AN436" s="62"/>
      <c r="AO436" s="62"/>
      <c r="AP436" s="70"/>
      <c r="AY436" s="70"/>
      <c r="AZ436" s="62"/>
      <c r="BA436" s="62"/>
      <c r="BB436" s="62"/>
      <c r="BC436" s="62"/>
      <c r="BD436" s="62"/>
      <c r="BE436" s="62"/>
      <c r="BF436" s="62"/>
      <c r="BG436" s="62"/>
      <c r="BH436" s="62"/>
    </row>
    <row r="437" spans="1:60" s="68" customFormat="1" x14ac:dyDescent="0.2">
      <c r="A437" s="62"/>
      <c r="B437" s="62"/>
      <c r="C437" s="75"/>
      <c r="D437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7"/>
      <c r="X437" s="5"/>
      <c r="Y437" s="96"/>
      <c r="Z437" s="96"/>
      <c r="AA437" s="96"/>
      <c r="AB437" s="96"/>
      <c r="AC437" s="96"/>
      <c r="AD437" s="96"/>
      <c r="AE437" s="96"/>
      <c r="AH437" s="85"/>
      <c r="AI437" s="79"/>
      <c r="AL437" s="76"/>
      <c r="AN437" s="62"/>
      <c r="AO437" s="62"/>
      <c r="AP437" s="70"/>
      <c r="AY437" s="70"/>
      <c r="AZ437" s="62"/>
      <c r="BA437" s="62"/>
      <c r="BB437" s="62"/>
      <c r="BC437" s="62"/>
      <c r="BD437" s="62"/>
      <c r="BE437" s="62"/>
      <c r="BF437" s="62"/>
      <c r="BG437" s="62"/>
      <c r="BH437" s="62"/>
    </row>
    <row r="438" spans="1:60" s="68" customFormat="1" x14ac:dyDescent="0.2">
      <c r="A438" s="62"/>
      <c r="B438" s="62"/>
      <c r="C438" s="75"/>
      <c r="D438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7"/>
      <c r="X438" s="5"/>
      <c r="Y438" s="96"/>
      <c r="Z438" s="96"/>
      <c r="AA438" s="96"/>
      <c r="AB438" s="96"/>
      <c r="AC438" s="96"/>
      <c r="AD438" s="96"/>
      <c r="AE438" s="96"/>
      <c r="AH438" s="85"/>
      <c r="AI438" s="79"/>
      <c r="AL438" s="76"/>
      <c r="AN438" s="62"/>
      <c r="AO438" s="62"/>
      <c r="AP438" s="70"/>
      <c r="AY438" s="70"/>
      <c r="AZ438" s="62"/>
      <c r="BA438" s="62"/>
      <c r="BB438" s="62"/>
      <c r="BC438" s="62"/>
      <c r="BD438" s="62"/>
      <c r="BE438" s="62"/>
      <c r="BF438" s="62"/>
      <c r="BG438" s="62"/>
      <c r="BH438" s="62"/>
    </row>
    <row r="439" spans="1:60" s="68" customFormat="1" x14ac:dyDescent="0.2">
      <c r="A439" s="62"/>
      <c r="B439" s="62"/>
      <c r="C439" s="75"/>
      <c r="D439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7"/>
      <c r="X439" s="5"/>
      <c r="Y439" s="96"/>
      <c r="Z439" s="96"/>
      <c r="AA439" s="96"/>
      <c r="AB439" s="96"/>
      <c r="AC439" s="96"/>
      <c r="AD439" s="96"/>
      <c r="AE439" s="96"/>
      <c r="AH439" s="85"/>
      <c r="AI439" s="79"/>
      <c r="AL439" s="76"/>
      <c r="AN439" s="62"/>
      <c r="AO439" s="62"/>
      <c r="AP439" s="70"/>
      <c r="AY439" s="70"/>
      <c r="AZ439" s="62"/>
      <c r="BA439" s="62"/>
      <c r="BB439" s="62"/>
      <c r="BC439" s="62"/>
      <c r="BD439" s="62"/>
      <c r="BE439" s="62"/>
      <c r="BF439" s="62"/>
      <c r="BG439" s="62"/>
      <c r="BH439" s="62"/>
    </row>
    <row r="440" spans="1:60" s="68" customFormat="1" x14ac:dyDescent="0.2">
      <c r="A440" s="62"/>
      <c r="B440" s="62"/>
      <c r="C440" s="75"/>
      <c r="D440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7"/>
      <c r="X440" s="5"/>
      <c r="Y440" s="96"/>
      <c r="Z440" s="96"/>
      <c r="AA440" s="96"/>
      <c r="AB440" s="96"/>
      <c r="AC440" s="96"/>
      <c r="AD440" s="96"/>
      <c r="AE440" s="96"/>
      <c r="AH440" s="85"/>
      <c r="AI440" s="79"/>
      <c r="AL440" s="76"/>
      <c r="AN440" s="62"/>
      <c r="AO440" s="62"/>
      <c r="AP440" s="70"/>
      <c r="AY440" s="70"/>
      <c r="AZ440" s="62"/>
      <c r="BA440" s="62"/>
      <c r="BB440" s="62"/>
      <c r="BC440" s="62"/>
      <c r="BD440" s="62"/>
      <c r="BE440" s="62"/>
      <c r="BF440" s="62"/>
      <c r="BG440" s="62"/>
      <c r="BH440" s="62"/>
    </row>
    <row r="441" spans="1:60" s="68" customFormat="1" x14ac:dyDescent="0.2">
      <c r="A441" s="62"/>
      <c r="B441" s="62"/>
      <c r="C441" s="75"/>
      <c r="D441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7"/>
      <c r="X441" s="5"/>
      <c r="Y441" s="96"/>
      <c r="Z441" s="96"/>
      <c r="AA441" s="96"/>
      <c r="AB441" s="96"/>
      <c r="AC441" s="96"/>
      <c r="AD441" s="96"/>
      <c r="AE441" s="96"/>
      <c r="AH441" s="85"/>
      <c r="AI441" s="79"/>
      <c r="AL441" s="76"/>
      <c r="AN441" s="62"/>
      <c r="AO441" s="62"/>
      <c r="AP441" s="70"/>
      <c r="AY441" s="70"/>
      <c r="AZ441" s="62"/>
      <c r="BA441" s="62"/>
      <c r="BB441" s="62"/>
      <c r="BC441" s="62"/>
      <c r="BD441" s="62"/>
      <c r="BE441" s="62"/>
      <c r="BF441" s="62"/>
      <c r="BG441" s="62"/>
      <c r="BH441" s="62"/>
    </row>
    <row r="442" spans="1:60" s="68" customFormat="1" x14ac:dyDescent="0.2">
      <c r="A442" s="62"/>
      <c r="B442" s="62"/>
      <c r="C442" s="75"/>
      <c r="D44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7"/>
      <c r="X442" s="5"/>
      <c r="Y442" s="96"/>
      <c r="Z442" s="96"/>
      <c r="AA442" s="96"/>
      <c r="AB442" s="96"/>
      <c r="AC442" s="96"/>
      <c r="AD442" s="96"/>
      <c r="AE442" s="96"/>
      <c r="AH442" s="85"/>
      <c r="AI442" s="79"/>
      <c r="AL442" s="76"/>
      <c r="AN442" s="62"/>
      <c r="AO442" s="62"/>
      <c r="AP442" s="70"/>
      <c r="AY442" s="70"/>
      <c r="AZ442" s="62"/>
      <c r="BA442" s="62"/>
      <c r="BB442" s="62"/>
      <c r="BC442" s="62"/>
      <c r="BD442" s="62"/>
      <c r="BE442" s="62"/>
      <c r="BF442" s="62"/>
      <c r="BG442" s="62"/>
      <c r="BH442" s="62"/>
    </row>
    <row r="443" spans="1:60" s="68" customFormat="1" x14ac:dyDescent="0.2">
      <c r="A443" s="62"/>
      <c r="B443" s="62"/>
      <c r="C443" s="75"/>
      <c r="D443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7"/>
      <c r="X443" s="5"/>
      <c r="Y443" s="96"/>
      <c r="Z443" s="96"/>
      <c r="AA443" s="96"/>
      <c r="AB443" s="96"/>
      <c r="AC443" s="96"/>
      <c r="AD443" s="96"/>
      <c r="AE443" s="96"/>
      <c r="AH443" s="85"/>
      <c r="AI443" s="79"/>
      <c r="AL443" s="76"/>
      <c r="AN443" s="62"/>
      <c r="AO443" s="62"/>
      <c r="AP443" s="70"/>
      <c r="AY443" s="70"/>
      <c r="AZ443" s="62"/>
      <c r="BA443" s="62"/>
      <c r="BB443" s="62"/>
      <c r="BC443" s="62"/>
      <c r="BD443" s="62"/>
      <c r="BE443" s="62"/>
      <c r="BF443" s="62"/>
      <c r="BG443" s="62"/>
      <c r="BH443" s="62"/>
    </row>
    <row r="444" spans="1:60" s="68" customFormat="1" x14ac:dyDescent="0.2">
      <c r="A444" s="62"/>
      <c r="B444" s="62"/>
      <c r="C444" s="75"/>
      <c r="D444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7"/>
      <c r="X444" s="5"/>
      <c r="Y444" s="96"/>
      <c r="Z444" s="96"/>
      <c r="AA444" s="96"/>
      <c r="AB444" s="96"/>
      <c r="AC444" s="96"/>
      <c r="AD444" s="96"/>
      <c r="AE444" s="96"/>
      <c r="AH444" s="85"/>
      <c r="AI444" s="79"/>
      <c r="AL444" s="76"/>
      <c r="AN444" s="62"/>
      <c r="AO444" s="62"/>
      <c r="AP444" s="70"/>
      <c r="AY444" s="70"/>
      <c r="AZ444" s="62"/>
      <c r="BA444" s="62"/>
      <c r="BB444" s="62"/>
      <c r="BC444" s="62"/>
      <c r="BD444" s="62"/>
      <c r="BE444" s="62"/>
      <c r="BF444" s="62"/>
      <c r="BG444" s="62"/>
      <c r="BH444" s="62"/>
    </row>
    <row r="445" spans="1:60" s="68" customFormat="1" x14ac:dyDescent="0.2">
      <c r="A445" s="62"/>
      <c r="B445" s="62"/>
      <c r="C445" s="75"/>
      <c r="D445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7"/>
      <c r="X445" s="5"/>
      <c r="Y445" s="96"/>
      <c r="Z445" s="96"/>
      <c r="AA445" s="96"/>
      <c r="AB445" s="96"/>
      <c r="AC445" s="96"/>
      <c r="AD445" s="96"/>
      <c r="AE445" s="96"/>
      <c r="AH445" s="85"/>
      <c r="AI445" s="79"/>
      <c r="AL445" s="76"/>
      <c r="AN445" s="62"/>
      <c r="AO445" s="62"/>
      <c r="AP445" s="70"/>
      <c r="AY445" s="70"/>
      <c r="AZ445" s="62"/>
      <c r="BA445" s="62"/>
      <c r="BB445" s="62"/>
      <c r="BC445" s="62"/>
      <c r="BD445" s="62"/>
      <c r="BE445" s="62"/>
      <c r="BF445" s="62"/>
      <c r="BG445" s="62"/>
      <c r="BH445" s="62"/>
    </row>
    <row r="446" spans="1:60" s="68" customFormat="1" x14ac:dyDescent="0.2">
      <c r="A446" s="62"/>
      <c r="B446" s="62"/>
      <c r="C446" s="75"/>
      <c r="D446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7"/>
      <c r="X446" s="5"/>
      <c r="Y446" s="96"/>
      <c r="Z446" s="96"/>
      <c r="AA446" s="96"/>
      <c r="AB446" s="96"/>
      <c r="AC446" s="96"/>
      <c r="AD446" s="96"/>
      <c r="AE446" s="96"/>
      <c r="AH446" s="85"/>
      <c r="AI446" s="79"/>
      <c r="AL446" s="76"/>
      <c r="AN446" s="62"/>
      <c r="AO446" s="62"/>
      <c r="AP446" s="70"/>
      <c r="AY446" s="70"/>
      <c r="AZ446" s="62"/>
      <c r="BA446" s="62"/>
      <c r="BB446" s="62"/>
      <c r="BC446" s="62"/>
      <c r="BD446" s="62"/>
      <c r="BE446" s="62"/>
      <c r="BF446" s="62"/>
      <c r="BG446" s="62"/>
      <c r="BH446" s="62"/>
    </row>
    <row r="447" spans="1:60" s="68" customFormat="1" x14ac:dyDescent="0.2">
      <c r="A447" s="62"/>
      <c r="B447" s="62"/>
      <c r="C447" s="75"/>
      <c r="D447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7"/>
      <c r="X447" s="5"/>
      <c r="Y447" s="96"/>
      <c r="Z447" s="96"/>
      <c r="AA447" s="96"/>
      <c r="AB447" s="96"/>
      <c r="AC447" s="96"/>
      <c r="AD447" s="96"/>
      <c r="AE447" s="96"/>
      <c r="AH447" s="85"/>
      <c r="AI447" s="79"/>
      <c r="AL447" s="76"/>
      <c r="AN447" s="62"/>
      <c r="AO447" s="62"/>
      <c r="AP447" s="70"/>
      <c r="AY447" s="70"/>
      <c r="AZ447" s="62"/>
      <c r="BA447" s="62"/>
      <c r="BB447" s="62"/>
      <c r="BC447" s="62"/>
      <c r="BD447" s="62"/>
      <c r="BE447" s="62"/>
      <c r="BF447" s="62"/>
      <c r="BG447" s="62"/>
      <c r="BH447" s="62"/>
    </row>
    <row r="448" spans="1:60" s="68" customFormat="1" x14ac:dyDescent="0.2">
      <c r="A448" s="62"/>
      <c r="B448" s="62"/>
      <c r="C448" s="75"/>
      <c r="D448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7"/>
      <c r="X448" s="5"/>
      <c r="Y448" s="96"/>
      <c r="Z448" s="96"/>
      <c r="AA448" s="96"/>
      <c r="AB448" s="96"/>
      <c r="AC448" s="96"/>
      <c r="AD448" s="96"/>
      <c r="AE448" s="96"/>
      <c r="AH448" s="85"/>
      <c r="AI448" s="79"/>
      <c r="AL448" s="76"/>
      <c r="AN448" s="62"/>
      <c r="AO448" s="62"/>
      <c r="AP448" s="70"/>
      <c r="AY448" s="70"/>
      <c r="AZ448" s="62"/>
      <c r="BA448" s="62"/>
      <c r="BB448" s="62"/>
      <c r="BC448" s="62"/>
      <c r="BD448" s="62"/>
      <c r="BE448" s="62"/>
      <c r="BF448" s="62"/>
      <c r="BG448" s="62"/>
      <c r="BH448" s="62"/>
    </row>
    <row r="449" spans="1:60" s="68" customFormat="1" x14ac:dyDescent="0.2">
      <c r="A449" s="62"/>
      <c r="B449" s="62"/>
      <c r="C449" s="75"/>
      <c r="D449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7"/>
      <c r="X449" s="5"/>
      <c r="Y449" s="96"/>
      <c r="Z449" s="96"/>
      <c r="AA449" s="96"/>
      <c r="AB449" s="96"/>
      <c r="AC449" s="96"/>
      <c r="AD449" s="96"/>
      <c r="AE449" s="96"/>
      <c r="AH449" s="85"/>
      <c r="AI449" s="79"/>
      <c r="AL449" s="76"/>
      <c r="AN449" s="62"/>
      <c r="AO449" s="62"/>
      <c r="AP449" s="70"/>
      <c r="AY449" s="70"/>
      <c r="AZ449" s="62"/>
      <c r="BA449" s="62"/>
      <c r="BB449" s="62"/>
      <c r="BC449" s="62"/>
      <c r="BD449" s="62"/>
      <c r="BE449" s="62"/>
      <c r="BF449" s="62"/>
      <c r="BG449" s="62"/>
      <c r="BH449" s="62"/>
    </row>
    <row r="450" spans="1:60" s="68" customFormat="1" x14ac:dyDescent="0.2">
      <c r="A450" s="62"/>
      <c r="B450" s="62"/>
      <c r="C450" s="75"/>
      <c r="D450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7"/>
      <c r="X450" s="5"/>
      <c r="Y450" s="96"/>
      <c r="Z450" s="96"/>
      <c r="AA450" s="96"/>
      <c r="AB450" s="96"/>
      <c r="AC450" s="96"/>
      <c r="AD450" s="96"/>
      <c r="AE450" s="96"/>
      <c r="AH450" s="85"/>
      <c r="AI450" s="79"/>
      <c r="AL450" s="76"/>
      <c r="AN450" s="62"/>
      <c r="AO450" s="62"/>
      <c r="AP450" s="70"/>
      <c r="AY450" s="70"/>
      <c r="AZ450" s="62"/>
      <c r="BA450" s="62"/>
      <c r="BB450" s="62"/>
      <c r="BC450" s="62"/>
      <c r="BD450" s="62"/>
      <c r="BE450" s="62"/>
      <c r="BF450" s="62"/>
      <c r="BG450" s="62"/>
      <c r="BH450" s="62"/>
    </row>
    <row r="451" spans="1:60" s="68" customFormat="1" x14ac:dyDescent="0.2">
      <c r="A451" s="62"/>
      <c r="B451" s="62"/>
      <c r="C451" s="75"/>
      <c r="D451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7"/>
      <c r="X451" s="5"/>
      <c r="Y451" s="96"/>
      <c r="Z451" s="96"/>
      <c r="AA451" s="96"/>
      <c r="AB451" s="96"/>
      <c r="AC451" s="96"/>
      <c r="AD451" s="96"/>
      <c r="AE451" s="96"/>
      <c r="AH451" s="85"/>
      <c r="AI451" s="79"/>
      <c r="AL451" s="76"/>
      <c r="AN451" s="62"/>
      <c r="AO451" s="62"/>
      <c r="AP451" s="70"/>
      <c r="AY451" s="70"/>
      <c r="AZ451" s="62"/>
      <c r="BA451" s="62"/>
      <c r="BB451" s="62"/>
      <c r="BC451" s="62"/>
      <c r="BD451" s="62"/>
      <c r="BE451" s="62"/>
      <c r="BF451" s="62"/>
      <c r="BG451" s="62"/>
      <c r="BH451" s="62"/>
    </row>
    <row r="452" spans="1:60" s="68" customFormat="1" x14ac:dyDescent="0.2">
      <c r="A452" s="62"/>
      <c r="B452" s="62"/>
      <c r="C452" s="75"/>
      <c r="D45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7"/>
      <c r="X452" s="5"/>
      <c r="Y452" s="96"/>
      <c r="Z452" s="96"/>
      <c r="AA452" s="96"/>
      <c r="AB452" s="96"/>
      <c r="AC452" s="96"/>
      <c r="AD452" s="96"/>
      <c r="AE452" s="96"/>
      <c r="AH452" s="85"/>
      <c r="AI452" s="79"/>
      <c r="AL452" s="76"/>
      <c r="AN452" s="62"/>
      <c r="AO452" s="62"/>
      <c r="AP452" s="70"/>
      <c r="AY452" s="70"/>
      <c r="AZ452" s="62"/>
      <c r="BA452" s="62"/>
      <c r="BB452" s="62"/>
      <c r="BC452" s="62"/>
      <c r="BD452" s="62"/>
      <c r="BE452" s="62"/>
      <c r="BF452" s="62"/>
      <c r="BG452" s="62"/>
      <c r="BH452" s="62"/>
    </row>
    <row r="453" spans="1:60" s="68" customFormat="1" x14ac:dyDescent="0.2">
      <c r="A453" s="62"/>
      <c r="B453" s="62"/>
      <c r="C453" s="75"/>
      <c r="D453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7"/>
      <c r="X453" s="5"/>
      <c r="Y453" s="96"/>
      <c r="Z453" s="96"/>
      <c r="AA453" s="96"/>
      <c r="AB453" s="96"/>
      <c r="AC453" s="96"/>
      <c r="AD453" s="96"/>
      <c r="AE453" s="96"/>
      <c r="AH453" s="85"/>
      <c r="AI453" s="79"/>
      <c r="AL453" s="76"/>
      <c r="AN453" s="62"/>
      <c r="AO453" s="62"/>
      <c r="AP453" s="70"/>
      <c r="AY453" s="70"/>
      <c r="AZ453" s="62"/>
      <c r="BA453" s="62"/>
      <c r="BB453" s="62"/>
      <c r="BC453" s="62"/>
      <c r="BD453" s="62"/>
      <c r="BE453" s="62"/>
      <c r="BF453" s="62"/>
      <c r="BG453" s="62"/>
      <c r="BH453" s="62"/>
    </row>
    <row r="454" spans="1:60" s="68" customFormat="1" x14ac:dyDescent="0.2">
      <c r="A454" s="62"/>
      <c r="B454" s="62"/>
      <c r="C454" s="75"/>
      <c r="D454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7"/>
      <c r="X454" s="5"/>
      <c r="Y454" s="96"/>
      <c r="Z454" s="96"/>
      <c r="AA454" s="96"/>
      <c r="AB454" s="96"/>
      <c r="AC454" s="96"/>
      <c r="AD454" s="96"/>
      <c r="AE454" s="96"/>
      <c r="AH454" s="85"/>
      <c r="AI454" s="79"/>
      <c r="AL454" s="76"/>
      <c r="AN454" s="62"/>
      <c r="AO454" s="62"/>
      <c r="AP454" s="70"/>
      <c r="AY454" s="70"/>
      <c r="AZ454" s="62"/>
      <c r="BA454" s="62"/>
      <c r="BB454" s="62"/>
      <c r="BC454" s="62"/>
      <c r="BD454" s="62"/>
      <c r="BE454" s="62"/>
      <c r="BF454" s="62"/>
      <c r="BG454" s="62"/>
      <c r="BH454" s="62"/>
    </row>
    <row r="455" spans="1:60" s="68" customFormat="1" x14ac:dyDescent="0.2">
      <c r="A455" s="62"/>
      <c r="B455" s="62"/>
      <c r="C455" s="75"/>
      <c r="D455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7"/>
      <c r="X455" s="5"/>
      <c r="Y455" s="96"/>
      <c r="Z455" s="96"/>
      <c r="AA455" s="96"/>
      <c r="AB455" s="96"/>
      <c r="AC455" s="96"/>
      <c r="AD455" s="96"/>
      <c r="AE455" s="96"/>
      <c r="AH455" s="85"/>
      <c r="AI455" s="79"/>
      <c r="AL455" s="76"/>
      <c r="AN455" s="62"/>
      <c r="AO455" s="62"/>
      <c r="AP455" s="70"/>
      <c r="AY455" s="70"/>
      <c r="AZ455" s="62"/>
      <c r="BA455" s="62"/>
      <c r="BB455" s="62"/>
      <c r="BC455" s="62"/>
      <c r="BD455" s="62"/>
      <c r="BE455" s="62"/>
      <c r="BF455" s="62"/>
      <c r="BG455" s="62"/>
      <c r="BH455" s="62"/>
    </row>
    <row r="456" spans="1:60" s="68" customFormat="1" x14ac:dyDescent="0.2">
      <c r="A456" s="62"/>
      <c r="B456" s="62"/>
      <c r="C456" s="75"/>
      <c r="D456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7"/>
      <c r="X456" s="5"/>
      <c r="Y456" s="96"/>
      <c r="Z456" s="96"/>
      <c r="AA456" s="96"/>
      <c r="AB456" s="96"/>
      <c r="AC456" s="96"/>
      <c r="AD456" s="96"/>
      <c r="AE456" s="96"/>
      <c r="AH456" s="85"/>
      <c r="AI456" s="79"/>
      <c r="AL456" s="76"/>
      <c r="AN456" s="62"/>
      <c r="AO456" s="62"/>
      <c r="AP456" s="70"/>
      <c r="AY456" s="70"/>
      <c r="AZ456" s="62"/>
      <c r="BA456" s="62"/>
      <c r="BB456" s="62"/>
      <c r="BC456" s="62"/>
      <c r="BD456" s="62"/>
      <c r="BE456" s="62"/>
      <c r="BF456" s="62"/>
      <c r="BG456" s="62"/>
      <c r="BH456" s="62"/>
    </row>
    <row r="457" spans="1:60" s="68" customFormat="1" x14ac:dyDescent="0.2">
      <c r="A457" s="62"/>
      <c r="B457" s="62"/>
      <c r="C457" s="75"/>
      <c r="D457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7"/>
      <c r="X457" s="5"/>
      <c r="Y457" s="96"/>
      <c r="Z457" s="96"/>
      <c r="AA457" s="96"/>
      <c r="AB457" s="96"/>
      <c r="AC457" s="96"/>
      <c r="AD457" s="96"/>
      <c r="AE457" s="96"/>
      <c r="AH457" s="85"/>
      <c r="AI457" s="79"/>
      <c r="AL457" s="76"/>
      <c r="AN457" s="62"/>
      <c r="AO457" s="62"/>
      <c r="AP457" s="70"/>
      <c r="AY457" s="70"/>
      <c r="AZ457" s="62"/>
      <c r="BA457" s="62"/>
      <c r="BB457" s="62"/>
      <c r="BC457" s="62"/>
      <c r="BD457" s="62"/>
      <c r="BE457" s="62"/>
      <c r="BF457" s="62"/>
      <c r="BG457" s="62"/>
      <c r="BH457" s="62"/>
    </row>
    <row r="458" spans="1:60" s="68" customFormat="1" x14ac:dyDescent="0.2">
      <c r="A458" s="62"/>
      <c r="B458" s="62"/>
      <c r="C458" s="75"/>
      <c r="D458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7"/>
      <c r="X458" s="5"/>
      <c r="Y458" s="96"/>
      <c r="Z458" s="96"/>
      <c r="AA458" s="96"/>
      <c r="AB458" s="96"/>
      <c r="AC458" s="96"/>
      <c r="AD458" s="96"/>
      <c r="AE458" s="96"/>
      <c r="AH458" s="85"/>
      <c r="AI458" s="79"/>
      <c r="AL458" s="76"/>
      <c r="AN458" s="62"/>
      <c r="AO458" s="62"/>
      <c r="AP458" s="70"/>
      <c r="AY458" s="70"/>
      <c r="AZ458" s="62"/>
      <c r="BA458" s="62"/>
      <c r="BB458" s="62"/>
      <c r="BC458" s="62"/>
      <c r="BD458" s="62"/>
      <c r="BE458" s="62"/>
      <c r="BF458" s="62"/>
      <c r="BG458" s="62"/>
      <c r="BH458" s="62"/>
    </row>
    <row r="459" spans="1:60" s="68" customFormat="1" x14ac:dyDescent="0.2">
      <c r="A459" s="62"/>
      <c r="B459" s="62"/>
      <c r="C459" s="75"/>
      <c r="D459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7"/>
      <c r="X459" s="5"/>
      <c r="Y459" s="96"/>
      <c r="Z459" s="96"/>
      <c r="AA459" s="96"/>
      <c r="AB459" s="96"/>
      <c r="AC459" s="96"/>
      <c r="AD459" s="96"/>
      <c r="AE459" s="96"/>
      <c r="AH459" s="85"/>
      <c r="AI459" s="79"/>
      <c r="AL459" s="76"/>
      <c r="AN459" s="62"/>
      <c r="AO459" s="62"/>
      <c r="AP459" s="70"/>
      <c r="AY459" s="70"/>
      <c r="AZ459" s="62"/>
      <c r="BA459" s="62"/>
      <c r="BB459" s="62"/>
      <c r="BC459" s="62"/>
      <c r="BD459" s="62"/>
      <c r="BE459" s="62"/>
      <c r="BF459" s="62"/>
      <c r="BG459" s="62"/>
      <c r="BH459" s="62"/>
    </row>
    <row r="460" spans="1:60" s="68" customFormat="1" x14ac:dyDescent="0.2">
      <c r="A460" s="62"/>
      <c r="B460" s="62"/>
      <c r="C460" s="75"/>
      <c r="D460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7"/>
      <c r="X460" s="5"/>
      <c r="Y460" s="96"/>
      <c r="Z460" s="96"/>
      <c r="AA460" s="96"/>
      <c r="AB460" s="96"/>
      <c r="AC460" s="96"/>
      <c r="AD460" s="96"/>
      <c r="AE460" s="96"/>
      <c r="AH460" s="85"/>
      <c r="AI460" s="79"/>
      <c r="AL460" s="76"/>
      <c r="AN460" s="62"/>
      <c r="AO460" s="62"/>
      <c r="AP460" s="70"/>
      <c r="AY460" s="70"/>
      <c r="AZ460" s="62"/>
      <c r="BA460" s="62"/>
      <c r="BB460" s="62"/>
      <c r="BC460" s="62"/>
      <c r="BD460" s="62"/>
      <c r="BE460" s="62"/>
      <c r="BF460" s="62"/>
      <c r="BG460" s="62"/>
      <c r="BH460" s="62"/>
    </row>
    <row r="461" spans="1:60" s="68" customFormat="1" x14ac:dyDescent="0.2">
      <c r="A461" s="62"/>
      <c r="B461" s="62"/>
      <c r="C461" s="75"/>
      <c r="D461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7"/>
      <c r="X461" s="5"/>
      <c r="Y461" s="96"/>
      <c r="Z461" s="96"/>
      <c r="AA461" s="96"/>
      <c r="AB461" s="96"/>
      <c r="AC461" s="96"/>
      <c r="AD461" s="96"/>
      <c r="AE461" s="96"/>
      <c r="AH461" s="85"/>
      <c r="AI461" s="79"/>
      <c r="AL461" s="76"/>
      <c r="AN461" s="62"/>
      <c r="AO461" s="62"/>
      <c r="AP461" s="70"/>
      <c r="AY461" s="70"/>
      <c r="AZ461" s="62"/>
      <c r="BA461" s="62"/>
      <c r="BB461" s="62"/>
      <c r="BC461" s="62"/>
      <c r="BD461" s="62"/>
      <c r="BE461" s="62"/>
      <c r="BF461" s="62"/>
      <c r="BG461" s="62"/>
      <c r="BH461" s="62"/>
    </row>
    <row r="462" spans="1:60" s="68" customFormat="1" x14ac:dyDescent="0.2">
      <c r="A462" s="62"/>
      <c r="B462" s="62"/>
      <c r="C462" s="75"/>
      <c r="D4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7"/>
      <c r="X462" s="5"/>
      <c r="Y462" s="96"/>
      <c r="Z462" s="96"/>
      <c r="AA462" s="96"/>
      <c r="AB462" s="96"/>
      <c r="AC462" s="96"/>
      <c r="AD462" s="96"/>
      <c r="AE462" s="96"/>
      <c r="AH462" s="85"/>
      <c r="AI462" s="79"/>
      <c r="AL462" s="76"/>
      <c r="AN462" s="62"/>
      <c r="AO462" s="62"/>
      <c r="AP462" s="70"/>
      <c r="AY462" s="70"/>
      <c r="AZ462" s="62"/>
      <c r="BA462" s="62"/>
      <c r="BB462" s="62"/>
      <c r="BC462" s="62"/>
      <c r="BD462" s="62"/>
      <c r="BE462" s="62"/>
      <c r="BF462" s="62"/>
      <c r="BG462" s="62"/>
      <c r="BH462" s="62"/>
    </row>
    <row r="463" spans="1:60" s="68" customFormat="1" x14ac:dyDescent="0.2">
      <c r="A463" s="62"/>
      <c r="B463" s="62"/>
      <c r="C463" s="75"/>
      <c r="D463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7"/>
      <c r="X463" s="5"/>
      <c r="Y463" s="96"/>
      <c r="Z463" s="96"/>
      <c r="AA463" s="96"/>
      <c r="AB463" s="96"/>
      <c r="AC463" s="96"/>
      <c r="AD463" s="96"/>
      <c r="AE463" s="96"/>
      <c r="AH463" s="85"/>
      <c r="AI463" s="79"/>
      <c r="AL463" s="76"/>
      <c r="AN463" s="62"/>
      <c r="AO463" s="62"/>
      <c r="AP463" s="70"/>
      <c r="AY463" s="70"/>
      <c r="AZ463" s="62"/>
      <c r="BA463" s="62"/>
      <c r="BB463" s="62"/>
      <c r="BC463" s="62"/>
      <c r="BD463" s="62"/>
      <c r="BE463" s="62"/>
      <c r="BF463" s="62"/>
      <c r="BG463" s="62"/>
      <c r="BH463" s="62"/>
    </row>
    <row r="464" spans="1:60" s="68" customFormat="1" x14ac:dyDescent="0.2">
      <c r="A464" s="62"/>
      <c r="B464" s="62"/>
      <c r="C464" s="75"/>
      <c r="D464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7"/>
      <c r="X464" s="5"/>
      <c r="Y464" s="96"/>
      <c r="Z464" s="96"/>
      <c r="AA464" s="96"/>
      <c r="AB464" s="96"/>
      <c r="AC464" s="96"/>
      <c r="AD464" s="96"/>
      <c r="AE464" s="96"/>
      <c r="AH464" s="85"/>
      <c r="AI464" s="79"/>
      <c r="AL464" s="76"/>
      <c r="AN464" s="62"/>
      <c r="AO464" s="62"/>
      <c r="AP464" s="70"/>
      <c r="AY464" s="70"/>
      <c r="AZ464" s="62"/>
      <c r="BA464" s="62"/>
      <c r="BB464" s="62"/>
      <c r="BC464" s="62"/>
      <c r="BD464" s="62"/>
      <c r="BE464" s="62"/>
      <c r="BF464" s="62"/>
      <c r="BG464" s="62"/>
      <c r="BH464" s="62"/>
    </row>
    <row r="465" spans="1:60" s="68" customFormat="1" x14ac:dyDescent="0.2">
      <c r="A465" s="62"/>
      <c r="B465" s="62"/>
      <c r="C465" s="75"/>
      <c r="D465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7"/>
      <c r="X465" s="5"/>
      <c r="Y465" s="96"/>
      <c r="Z465" s="96"/>
      <c r="AA465" s="96"/>
      <c r="AB465" s="96"/>
      <c r="AC465" s="96"/>
      <c r="AD465" s="96"/>
      <c r="AE465" s="96"/>
      <c r="AH465" s="85"/>
      <c r="AI465" s="79"/>
      <c r="AL465" s="76"/>
      <c r="AN465" s="62"/>
      <c r="AO465" s="62"/>
      <c r="AP465" s="70"/>
      <c r="AY465" s="70"/>
      <c r="AZ465" s="62"/>
      <c r="BA465" s="62"/>
      <c r="BB465" s="62"/>
      <c r="BC465" s="62"/>
      <c r="BD465" s="62"/>
      <c r="BE465" s="62"/>
      <c r="BF465" s="62"/>
      <c r="BG465" s="62"/>
      <c r="BH465" s="62"/>
    </row>
    <row r="466" spans="1:60" s="68" customFormat="1" x14ac:dyDescent="0.2">
      <c r="A466" s="62"/>
      <c r="B466" s="62"/>
      <c r="C466" s="75"/>
      <c r="D466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7"/>
      <c r="X466" s="5"/>
      <c r="Y466" s="96"/>
      <c r="Z466" s="96"/>
      <c r="AA466" s="96"/>
      <c r="AB466" s="96"/>
      <c r="AC466" s="96"/>
      <c r="AD466" s="96"/>
      <c r="AE466" s="96"/>
      <c r="AH466" s="85"/>
      <c r="AI466" s="79"/>
      <c r="AL466" s="76"/>
      <c r="AN466" s="62"/>
      <c r="AO466" s="62"/>
      <c r="AP466" s="70"/>
      <c r="AY466" s="70"/>
      <c r="AZ466" s="62"/>
      <c r="BA466" s="62"/>
      <c r="BB466" s="62"/>
      <c r="BC466" s="62"/>
      <c r="BD466" s="62"/>
      <c r="BE466" s="62"/>
      <c r="BF466" s="62"/>
      <c r="BG466" s="62"/>
      <c r="BH466" s="62"/>
    </row>
    <row r="467" spans="1:60" s="68" customFormat="1" x14ac:dyDescent="0.2">
      <c r="A467" s="62"/>
      <c r="B467" s="62"/>
      <c r="C467" s="75"/>
      <c r="D467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7"/>
      <c r="X467" s="5"/>
      <c r="Y467" s="96"/>
      <c r="Z467" s="96"/>
      <c r="AA467" s="96"/>
      <c r="AB467" s="96"/>
      <c r="AC467" s="96"/>
      <c r="AD467" s="96"/>
      <c r="AE467" s="96"/>
      <c r="AH467" s="85"/>
      <c r="AI467" s="79"/>
      <c r="AL467" s="76"/>
      <c r="AN467" s="62"/>
      <c r="AO467" s="62"/>
      <c r="AP467" s="70"/>
      <c r="AY467" s="70"/>
      <c r="AZ467" s="62"/>
      <c r="BA467" s="62"/>
      <c r="BB467" s="62"/>
      <c r="BC467" s="62"/>
      <c r="BD467" s="62"/>
      <c r="BE467" s="62"/>
      <c r="BF467" s="62"/>
      <c r="BG467" s="62"/>
      <c r="BH467" s="62"/>
    </row>
    <row r="468" spans="1:60" s="68" customFormat="1" x14ac:dyDescent="0.2">
      <c r="A468" s="62"/>
      <c r="B468" s="62"/>
      <c r="C468" s="75"/>
      <c r="D468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7"/>
      <c r="X468" s="5"/>
      <c r="Y468" s="96"/>
      <c r="Z468" s="96"/>
      <c r="AA468" s="96"/>
      <c r="AB468" s="96"/>
      <c r="AC468" s="96"/>
      <c r="AD468" s="96"/>
      <c r="AE468" s="96"/>
      <c r="AH468" s="85"/>
      <c r="AI468" s="79"/>
      <c r="AL468" s="76"/>
      <c r="AN468" s="62"/>
      <c r="AO468" s="62"/>
      <c r="AP468" s="70"/>
      <c r="AY468" s="70"/>
      <c r="AZ468" s="62"/>
      <c r="BA468" s="62"/>
      <c r="BB468" s="62"/>
      <c r="BC468" s="62"/>
      <c r="BD468" s="62"/>
      <c r="BE468" s="62"/>
      <c r="BF468" s="62"/>
      <c r="BG468" s="62"/>
      <c r="BH468" s="62"/>
    </row>
    <row r="469" spans="1:60" s="68" customFormat="1" x14ac:dyDescent="0.2">
      <c r="A469" s="62"/>
      <c r="B469" s="62"/>
      <c r="C469" s="75"/>
      <c r="D469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7"/>
      <c r="X469" s="5"/>
      <c r="Y469" s="96"/>
      <c r="Z469" s="96"/>
      <c r="AA469" s="96"/>
      <c r="AB469" s="96"/>
      <c r="AC469" s="96"/>
      <c r="AD469" s="96"/>
      <c r="AE469" s="96"/>
      <c r="AH469" s="85"/>
      <c r="AI469" s="79"/>
      <c r="AL469" s="76"/>
      <c r="AN469" s="62"/>
      <c r="AO469" s="62"/>
      <c r="AP469" s="70"/>
      <c r="AY469" s="70"/>
      <c r="AZ469" s="62"/>
      <c r="BA469" s="62"/>
      <c r="BB469" s="62"/>
      <c r="BC469" s="62"/>
      <c r="BD469" s="62"/>
      <c r="BE469" s="62"/>
      <c r="BF469" s="62"/>
      <c r="BG469" s="62"/>
      <c r="BH469" s="62"/>
    </row>
    <row r="470" spans="1:60" s="68" customFormat="1" x14ac:dyDescent="0.2">
      <c r="A470" s="62"/>
      <c r="B470" s="62"/>
      <c r="C470" s="75"/>
      <c r="D470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7"/>
      <c r="X470" s="5"/>
      <c r="Y470" s="96"/>
      <c r="Z470" s="96"/>
      <c r="AA470" s="96"/>
      <c r="AB470" s="96"/>
      <c r="AC470" s="96"/>
      <c r="AD470" s="96"/>
      <c r="AE470" s="96"/>
      <c r="AH470" s="85"/>
      <c r="AI470" s="79"/>
      <c r="AL470" s="76"/>
      <c r="AN470" s="62"/>
      <c r="AO470" s="62"/>
      <c r="AP470" s="70"/>
      <c r="AY470" s="70"/>
      <c r="AZ470" s="62"/>
      <c r="BA470" s="62"/>
      <c r="BB470" s="62"/>
      <c r="BC470" s="62"/>
      <c r="BD470" s="62"/>
      <c r="BE470" s="62"/>
      <c r="BF470" s="62"/>
      <c r="BG470" s="62"/>
      <c r="BH470" s="62"/>
    </row>
    <row r="471" spans="1:60" s="68" customFormat="1" x14ac:dyDescent="0.2">
      <c r="A471" s="62"/>
      <c r="B471" s="62"/>
      <c r="C471" s="75"/>
      <c r="D471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7"/>
      <c r="X471" s="5"/>
      <c r="Y471" s="96"/>
      <c r="Z471" s="96"/>
      <c r="AA471" s="96"/>
      <c r="AB471" s="96"/>
      <c r="AC471" s="96"/>
      <c r="AD471" s="96"/>
      <c r="AE471" s="96"/>
      <c r="AH471" s="85"/>
      <c r="AI471" s="79"/>
      <c r="AL471" s="76"/>
      <c r="AN471" s="62"/>
      <c r="AO471" s="62"/>
      <c r="AP471" s="70"/>
      <c r="AY471" s="70"/>
      <c r="AZ471" s="62"/>
      <c r="BA471" s="62"/>
      <c r="BB471" s="62"/>
      <c r="BC471" s="62"/>
      <c r="BD471" s="62"/>
      <c r="BE471" s="62"/>
      <c r="BF471" s="62"/>
      <c r="BG471" s="62"/>
      <c r="BH471" s="62"/>
    </row>
    <row r="472" spans="1:60" s="68" customFormat="1" x14ac:dyDescent="0.2">
      <c r="A472" s="62"/>
      <c r="B472" s="62"/>
      <c r="C472" s="75"/>
      <c r="D47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7"/>
      <c r="X472" s="5"/>
      <c r="Y472" s="96"/>
      <c r="Z472" s="96"/>
      <c r="AA472" s="96"/>
      <c r="AB472" s="96"/>
      <c r="AC472" s="96"/>
      <c r="AD472" s="96"/>
      <c r="AE472" s="96"/>
      <c r="AH472" s="85"/>
      <c r="AI472" s="79"/>
      <c r="AL472" s="76"/>
      <c r="AN472" s="62"/>
      <c r="AO472" s="62"/>
      <c r="AP472" s="70"/>
      <c r="AY472" s="70"/>
      <c r="AZ472" s="62"/>
      <c r="BA472" s="62"/>
      <c r="BB472" s="62"/>
      <c r="BC472" s="62"/>
      <c r="BD472" s="62"/>
      <c r="BE472" s="62"/>
      <c r="BF472" s="62"/>
      <c r="BG472" s="62"/>
      <c r="BH472" s="62"/>
    </row>
    <row r="473" spans="1:60" s="68" customFormat="1" x14ac:dyDescent="0.2">
      <c r="A473" s="62"/>
      <c r="B473" s="62"/>
      <c r="C473" s="75"/>
      <c r="D473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7"/>
      <c r="X473" s="5"/>
      <c r="Y473" s="96"/>
      <c r="Z473" s="96"/>
      <c r="AA473" s="96"/>
      <c r="AB473" s="96"/>
      <c r="AC473" s="96"/>
      <c r="AD473" s="96"/>
      <c r="AE473" s="96"/>
      <c r="AH473" s="85"/>
      <c r="AI473" s="79"/>
      <c r="AL473" s="76"/>
      <c r="AN473" s="62"/>
      <c r="AO473" s="62"/>
      <c r="AP473" s="70"/>
      <c r="AY473" s="70"/>
      <c r="AZ473" s="62"/>
      <c r="BA473" s="62"/>
      <c r="BB473" s="62"/>
      <c r="BC473" s="62"/>
      <c r="BD473" s="62"/>
      <c r="BE473" s="62"/>
      <c r="BF473" s="62"/>
      <c r="BG473" s="62"/>
      <c r="BH473" s="62"/>
    </row>
    <row r="474" spans="1:60" s="68" customFormat="1" x14ac:dyDescent="0.2">
      <c r="A474" s="62"/>
      <c r="B474" s="62"/>
      <c r="C474" s="75"/>
      <c r="D474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7"/>
      <c r="X474" s="5"/>
      <c r="Y474" s="96"/>
      <c r="Z474" s="96"/>
      <c r="AA474" s="96"/>
      <c r="AB474" s="96"/>
      <c r="AC474" s="96"/>
      <c r="AD474" s="96"/>
      <c r="AE474" s="96"/>
      <c r="AH474" s="85"/>
      <c r="AI474" s="79"/>
      <c r="AL474" s="76"/>
      <c r="AN474" s="62"/>
      <c r="AO474" s="62"/>
      <c r="AP474" s="70"/>
      <c r="AY474" s="70"/>
      <c r="AZ474" s="62"/>
      <c r="BA474" s="62"/>
      <c r="BB474" s="62"/>
      <c r="BC474" s="62"/>
      <c r="BD474" s="62"/>
      <c r="BE474" s="62"/>
      <c r="BF474" s="62"/>
      <c r="BG474" s="62"/>
      <c r="BH474" s="62"/>
    </row>
    <row r="475" spans="1:60" s="68" customFormat="1" x14ac:dyDescent="0.2">
      <c r="A475" s="62"/>
      <c r="B475" s="62"/>
      <c r="C475" s="75"/>
      <c r="D475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7"/>
      <c r="X475" s="5"/>
      <c r="Y475" s="96"/>
      <c r="Z475" s="96"/>
      <c r="AA475" s="96"/>
      <c r="AB475" s="96"/>
      <c r="AC475" s="96"/>
      <c r="AD475" s="96"/>
      <c r="AE475" s="96"/>
      <c r="AH475" s="85"/>
      <c r="AI475" s="79"/>
      <c r="AL475" s="76"/>
      <c r="AN475" s="62"/>
      <c r="AO475" s="62"/>
      <c r="AP475" s="70"/>
      <c r="AY475" s="70"/>
      <c r="AZ475" s="62"/>
      <c r="BA475" s="62"/>
      <c r="BB475" s="62"/>
      <c r="BC475" s="62"/>
      <c r="BD475" s="62"/>
      <c r="BE475" s="62"/>
      <c r="BF475" s="62"/>
      <c r="BG475" s="62"/>
      <c r="BH475" s="62"/>
    </row>
    <row r="476" spans="1:60" s="68" customFormat="1" x14ac:dyDescent="0.2">
      <c r="A476" s="62"/>
      <c r="B476" s="62"/>
      <c r="C476" s="75"/>
      <c r="D476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7"/>
      <c r="X476" s="5"/>
      <c r="Y476" s="96"/>
      <c r="Z476" s="96"/>
      <c r="AA476" s="96"/>
      <c r="AB476" s="96"/>
      <c r="AC476" s="96"/>
      <c r="AD476" s="96"/>
      <c r="AE476" s="96"/>
      <c r="AH476" s="85"/>
      <c r="AI476" s="79"/>
      <c r="AL476" s="76"/>
      <c r="AN476" s="62"/>
      <c r="AO476" s="62"/>
      <c r="AP476" s="70"/>
      <c r="AY476" s="70"/>
      <c r="AZ476" s="62"/>
      <c r="BA476" s="62"/>
      <c r="BB476" s="62"/>
      <c r="BC476" s="62"/>
      <c r="BD476" s="62"/>
      <c r="BE476" s="62"/>
      <c r="BF476" s="62"/>
      <c r="BG476" s="62"/>
      <c r="BH476" s="62"/>
    </row>
    <row r="477" spans="1:60" s="68" customFormat="1" x14ac:dyDescent="0.2">
      <c r="A477" s="62"/>
      <c r="B477" s="62"/>
      <c r="C477" s="75"/>
      <c r="D477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7"/>
      <c r="X477" s="5"/>
      <c r="Y477" s="96"/>
      <c r="Z477" s="96"/>
      <c r="AA477" s="96"/>
      <c r="AB477" s="96"/>
      <c r="AC477" s="96"/>
      <c r="AD477" s="96"/>
      <c r="AE477" s="96"/>
      <c r="AH477" s="85"/>
      <c r="AI477" s="79"/>
      <c r="AL477" s="76"/>
      <c r="AN477" s="62"/>
      <c r="AO477" s="62"/>
      <c r="AP477" s="70"/>
      <c r="AY477" s="70"/>
      <c r="AZ477" s="62"/>
      <c r="BA477" s="62"/>
      <c r="BB477" s="62"/>
      <c r="BC477" s="62"/>
      <c r="BD477" s="62"/>
      <c r="BE477" s="62"/>
      <c r="BF477" s="62"/>
      <c r="BG477" s="62"/>
      <c r="BH477" s="62"/>
    </row>
    <row r="478" spans="1:60" s="68" customFormat="1" x14ac:dyDescent="0.2">
      <c r="A478" s="62"/>
      <c r="B478" s="62"/>
      <c r="C478" s="75"/>
      <c r="D478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7"/>
      <c r="X478" s="5"/>
      <c r="Y478" s="96"/>
      <c r="Z478" s="96"/>
      <c r="AA478" s="96"/>
      <c r="AB478" s="96"/>
      <c r="AC478" s="96"/>
      <c r="AD478" s="96"/>
      <c r="AE478" s="96"/>
      <c r="AH478" s="85"/>
      <c r="AI478" s="79"/>
      <c r="AL478" s="76"/>
      <c r="AN478" s="62"/>
      <c r="AO478" s="62"/>
      <c r="AP478" s="70"/>
      <c r="AY478" s="70"/>
      <c r="AZ478" s="62"/>
      <c r="BA478" s="62"/>
      <c r="BB478" s="62"/>
      <c r="BC478" s="62"/>
      <c r="BD478" s="62"/>
      <c r="BE478" s="62"/>
      <c r="BF478" s="62"/>
      <c r="BG478" s="62"/>
      <c r="BH478" s="62"/>
    </row>
    <row r="479" spans="1:60" s="68" customFormat="1" x14ac:dyDescent="0.2">
      <c r="A479" s="62"/>
      <c r="B479" s="62"/>
      <c r="C479" s="75"/>
      <c r="D479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7"/>
      <c r="X479" s="5"/>
      <c r="Y479" s="96"/>
      <c r="Z479" s="96"/>
      <c r="AA479" s="96"/>
      <c r="AB479" s="96"/>
      <c r="AC479" s="96"/>
      <c r="AD479" s="96"/>
      <c r="AE479" s="96"/>
      <c r="AH479" s="85"/>
      <c r="AI479" s="79"/>
      <c r="AL479" s="76"/>
      <c r="AN479" s="62"/>
      <c r="AO479" s="62"/>
      <c r="AP479" s="70"/>
      <c r="AY479" s="70"/>
      <c r="AZ479" s="62"/>
      <c r="BA479" s="62"/>
      <c r="BB479" s="62"/>
      <c r="BC479" s="62"/>
      <c r="BD479" s="62"/>
      <c r="BE479" s="62"/>
      <c r="BF479" s="62"/>
      <c r="BG479" s="62"/>
      <c r="BH479" s="62"/>
    </row>
    <row r="480" spans="1:60" s="68" customFormat="1" x14ac:dyDescent="0.2">
      <c r="A480" s="62"/>
      <c r="B480" s="62"/>
      <c r="C480" s="75"/>
      <c r="D480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7"/>
      <c r="X480" s="5"/>
      <c r="Y480" s="96"/>
      <c r="Z480" s="96"/>
      <c r="AA480" s="96"/>
      <c r="AB480" s="96"/>
      <c r="AC480" s="96"/>
      <c r="AD480" s="96"/>
      <c r="AE480" s="96"/>
      <c r="AH480" s="85"/>
      <c r="AI480" s="79"/>
      <c r="AL480" s="76"/>
      <c r="AN480" s="62"/>
      <c r="AO480" s="62"/>
      <c r="AP480" s="70"/>
      <c r="AY480" s="70"/>
      <c r="AZ480" s="62"/>
      <c r="BA480" s="62"/>
      <c r="BB480" s="62"/>
      <c r="BC480" s="62"/>
      <c r="BD480" s="62"/>
      <c r="BE480" s="62"/>
      <c r="BF480" s="62"/>
      <c r="BG480" s="62"/>
      <c r="BH480" s="62"/>
    </row>
    <row r="481" spans="1:60" s="68" customFormat="1" x14ac:dyDescent="0.2">
      <c r="A481" s="62"/>
      <c r="B481" s="62"/>
      <c r="C481" s="75"/>
      <c r="D481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7"/>
      <c r="X481" s="5"/>
      <c r="Y481" s="96"/>
      <c r="Z481" s="96"/>
      <c r="AA481" s="96"/>
      <c r="AB481" s="96"/>
      <c r="AC481" s="96"/>
      <c r="AD481" s="96"/>
      <c r="AE481" s="96"/>
      <c r="AH481" s="85"/>
      <c r="AI481" s="79"/>
      <c r="AL481" s="76"/>
      <c r="AN481" s="62"/>
      <c r="AO481" s="62"/>
      <c r="AP481" s="70"/>
      <c r="AY481" s="70"/>
      <c r="AZ481" s="62"/>
      <c r="BA481" s="62"/>
      <c r="BB481" s="62"/>
      <c r="BC481" s="62"/>
      <c r="BD481" s="62"/>
      <c r="BE481" s="62"/>
      <c r="BF481" s="62"/>
      <c r="BG481" s="62"/>
      <c r="BH481" s="62"/>
    </row>
    <row r="482" spans="1:60" s="68" customFormat="1" x14ac:dyDescent="0.2">
      <c r="A482" s="62"/>
      <c r="B482" s="62"/>
      <c r="C482" s="75"/>
      <c r="D48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7"/>
      <c r="X482" s="5"/>
      <c r="Y482" s="96"/>
      <c r="Z482" s="96"/>
      <c r="AA482" s="96"/>
      <c r="AB482" s="96"/>
      <c r="AC482" s="96"/>
      <c r="AD482" s="96"/>
      <c r="AE482" s="96"/>
      <c r="AH482" s="85"/>
      <c r="AI482" s="79"/>
      <c r="AL482" s="76"/>
      <c r="AN482" s="62"/>
      <c r="AO482" s="62"/>
      <c r="AP482" s="70"/>
      <c r="AY482" s="70"/>
      <c r="AZ482" s="62"/>
      <c r="BA482" s="62"/>
      <c r="BB482" s="62"/>
      <c r="BC482" s="62"/>
      <c r="BD482" s="62"/>
      <c r="BE482" s="62"/>
      <c r="BF482" s="62"/>
      <c r="BG482" s="62"/>
      <c r="BH482" s="62"/>
    </row>
    <row r="483" spans="1:60" s="68" customFormat="1" x14ac:dyDescent="0.2">
      <c r="A483" s="62"/>
      <c r="B483" s="62"/>
      <c r="C483" s="75"/>
      <c r="D483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7"/>
      <c r="X483" s="5"/>
      <c r="Y483" s="96"/>
      <c r="Z483" s="96"/>
      <c r="AA483" s="96"/>
      <c r="AB483" s="96"/>
      <c r="AC483" s="96"/>
      <c r="AD483" s="96"/>
      <c r="AE483" s="96"/>
      <c r="AH483" s="85"/>
      <c r="AI483" s="79"/>
      <c r="AL483" s="76"/>
      <c r="AN483" s="62"/>
      <c r="AO483" s="62"/>
      <c r="AP483" s="70"/>
      <c r="AY483" s="70"/>
      <c r="AZ483" s="62"/>
      <c r="BA483" s="62"/>
      <c r="BB483" s="62"/>
      <c r="BC483" s="62"/>
      <c r="BD483" s="62"/>
      <c r="BE483" s="62"/>
      <c r="BF483" s="62"/>
      <c r="BG483" s="62"/>
      <c r="BH483" s="62"/>
    </row>
    <row r="484" spans="1:60" s="68" customFormat="1" x14ac:dyDescent="0.2">
      <c r="A484" s="62"/>
      <c r="B484" s="62"/>
      <c r="C484" s="75"/>
      <c r="D484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7"/>
      <c r="X484" s="5"/>
      <c r="Y484" s="96"/>
      <c r="Z484" s="96"/>
      <c r="AA484" s="96"/>
      <c r="AB484" s="96"/>
      <c r="AC484" s="96"/>
      <c r="AD484" s="96"/>
      <c r="AE484" s="96"/>
      <c r="AH484" s="85"/>
      <c r="AI484" s="79"/>
      <c r="AL484" s="76"/>
      <c r="AN484" s="62"/>
      <c r="AO484" s="62"/>
      <c r="AP484" s="70"/>
      <c r="AY484" s="70"/>
      <c r="AZ484" s="62"/>
      <c r="BA484" s="62"/>
      <c r="BB484" s="62"/>
      <c r="BC484" s="62"/>
      <c r="BD484" s="62"/>
      <c r="BE484" s="62"/>
      <c r="BF484" s="62"/>
      <c r="BG484" s="62"/>
      <c r="BH484" s="62"/>
    </row>
    <row r="485" spans="1:60" s="68" customFormat="1" x14ac:dyDescent="0.2">
      <c r="A485" s="62"/>
      <c r="B485" s="62"/>
      <c r="C485" s="75"/>
      <c r="D485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7"/>
      <c r="X485" s="5"/>
      <c r="Y485" s="96"/>
      <c r="Z485" s="96"/>
      <c r="AA485" s="96"/>
      <c r="AB485" s="96"/>
      <c r="AC485" s="96"/>
      <c r="AD485" s="96"/>
      <c r="AE485" s="96"/>
      <c r="AH485" s="85"/>
      <c r="AI485" s="79"/>
      <c r="AL485" s="76"/>
      <c r="AN485" s="62"/>
      <c r="AO485" s="62"/>
      <c r="AP485" s="70"/>
      <c r="AY485" s="70"/>
      <c r="AZ485" s="62"/>
      <c r="BA485" s="62"/>
      <c r="BB485" s="62"/>
      <c r="BC485" s="62"/>
      <c r="BD485" s="62"/>
      <c r="BE485" s="62"/>
      <c r="BF485" s="62"/>
      <c r="BG485" s="62"/>
      <c r="BH485" s="62"/>
    </row>
    <row r="486" spans="1:60" s="68" customFormat="1" x14ac:dyDescent="0.2">
      <c r="A486" s="62"/>
      <c r="B486" s="62"/>
      <c r="C486" s="75"/>
      <c r="D486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7"/>
      <c r="X486" s="5"/>
      <c r="Y486" s="96"/>
      <c r="Z486" s="96"/>
      <c r="AA486" s="96"/>
      <c r="AB486" s="96"/>
      <c r="AC486" s="96"/>
      <c r="AD486" s="96"/>
      <c r="AE486" s="96"/>
      <c r="AH486" s="85"/>
      <c r="AI486" s="79"/>
      <c r="AL486" s="76"/>
      <c r="AN486" s="62"/>
      <c r="AO486" s="62"/>
      <c r="AP486" s="70"/>
      <c r="AY486" s="70"/>
      <c r="AZ486" s="62"/>
      <c r="BA486" s="62"/>
      <c r="BB486" s="62"/>
      <c r="BC486" s="62"/>
      <c r="BD486" s="62"/>
      <c r="BE486" s="62"/>
      <c r="BF486" s="62"/>
      <c r="BG486" s="62"/>
      <c r="BH486" s="62"/>
    </row>
    <row r="487" spans="1:60" s="68" customFormat="1" x14ac:dyDescent="0.2">
      <c r="A487" s="62"/>
      <c r="B487" s="62"/>
      <c r="C487" s="75"/>
      <c r="D487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7"/>
      <c r="X487" s="5"/>
      <c r="Y487" s="96"/>
      <c r="Z487" s="96"/>
      <c r="AA487" s="96"/>
      <c r="AB487" s="96"/>
      <c r="AC487" s="96"/>
      <c r="AD487" s="96"/>
      <c r="AE487" s="96"/>
      <c r="AH487" s="85"/>
      <c r="AI487" s="79"/>
      <c r="AL487" s="76"/>
      <c r="AN487" s="62"/>
      <c r="AO487" s="62"/>
      <c r="AP487" s="70"/>
      <c r="AY487" s="70"/>
      <c r="AZ487" s="62"/>
      <c r="BA487" s="62"/>
      <c r="BB487" s="62"/>
      <c r="BC487" s="62"/>
      <c r="BD487" s="62"/>
      <c r="BE487" s="62"/>
      <c r="BF487" s="62"/>
      <c r="BG487" s="62"/>
      <c r="BH487" s="62"/>
    </row>
    <row r="488" spans="1:60" s="68" customFormat="1" x14ac:dyDescent="0.2">
      <c r="A488" s="62"/>
      <c r="B488" s="62"/>
      <c r="C488" s="75"/>
      <c r="D488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7"/>
      <c r="X488" s="5"/>
      <c r="Y488" s="96"/>
      <c r="Z488" s="96"/>
      <c r="AA488" s="96"/>
      <c r="AB488" s="96"/>
      <c r="AC488" s="96"/>
      <c r="AD488" s="96"/>
      <c r="AE488" s="96"/>
      <c r="AH488" s="85"/>
      <c r="AI488" s="79"/>
      <c r="AL488" s="76"/>
      <c r="AN488" s="62"/>
      <c r="AO488" s="62"/>
      <c r="AP488" s="70"/>
      <c r="AY488" s="70"/>
      <c r="AZ488" s="62"/>
      <c r="BA488" s="62"/>
      <c r="BB488" s="62"/>
      <c r="BC488" s="62"/>
      <c r="BD488" s="62"/>
      <c r="BE488" s="62"/>
      <c r="BF488" s="62"/>
      <c r="BG488" s="62"/>
      <c r="BH488" s="62"/>
    </row>
    <row r="489" spans="1:60" s="68" customFormat="1" x14ac:dyDescent="0.2">
      <c r="A489" s="62"/>
      <c r="B489" s="62"/>
      <c r="C489" s="75"/>
      <c r="D489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7"/>
      <c r="X489" s="5"/>
      <c r="Y489" s="96"/>
      <c r="Z489" s="96"/>
      <c r="AA489" s="96"/>
      <c r="AB489" s="96"/>
      <c r="AC489" s="96"/>
      <c r="AD489" s="96"/>
      <c r="AE489" s="96"/>
      <c r="AH489" s="85"/>
      <c r="AI489" s="79"/>
      <c r="AL489" s="76"/>
      <c r="AN489" s="62"/>
      <c r="AO489" s="62"/>
      <c r="AP489" s="70"/>
      <c r="AY489" s="70"/>
      <c r="AZ489" s="62"/>
      <c r="BA489" s="62"/>
      <c r="BB489" s="62"/>
      <c r="BC489" s="62"/>
      <c r="BD489" s="62"/>
      <c r="BE489" s="62"/>
      <c r="BF489" s="62"/>
      <c r="BG489" s="62"/>
      <c r="BH489" s="62"/>
    </row>
    <row r="490" spans="1:60" s="68" customFormat="1" x14ac:dyDescent="0.2">
      <c r="A490" s="62"/>
      <c r="B490" s="62"/>
      <c r="C490" s="75"/>
      <c r="D490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7"/>
      <c r="X490" s="5"/>
      <c r="Y490" s="96"/>
      <c r="Z490" s="96"/>
      <c r="AA490" s="96"/>
      <c r="AB490" s="96"/>
      <c r="AC490" s="96"/>
      <c r="AD490" s="96"/>
      <c r="AE490" s="96"/>
      <c r="AH490" s="85"/>
      <c r="AI490" s="79"/>
      <c r="AL490" s="76"/>
      <c r="AN490" s="62"/>
      <c r="AO490" s="62"/>
      <c r="AP490" s="70"/>
      <c r="AY490" s="70"/>
      <c r="AZ490" s="62"/>
      <c r="BA490" s="62"/>
      <c r="BB490" s="62"/>
      <c r="BC490" s="62"/>
      <c r="BD490" s="62"/>
      <c r="BE490" s="62"/>
      <c r="BF490" s="62"/>
      <c r="BG490" s="62"/>
      <c r="BH490" s="62"/>
    </row>
    <row r="491" spans="1:60" s="68" customFormat="1" x14ac:dyDescent="0.2">
      <c r="A491" s="62"/>
      <c r="B491" s="62"/>
      <c r="C491" s="75"/>
      <c r="D491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7"/>
      <c r="X491" s="5"/>
      <c r="Y491" s="96"/>
      <c r="Z491" s="96"/>
      <c r="AA491" s="96"/>
      <c r="AB491" s="96"/>
      <c r="AC491" s="96"/>
      <c r="AD491" s="96"/>
      <c r="AE491" s="96"/>
      <c r="AH491" s="85"/>
      <c r="AI491" s="79"/>
      <c r="AL491" s="76"/>
      <c r="AN491" s="62"/>
      <c r="AO491" s="62"/>
      <c r="AP491" s="70"/>
      <c r="AY491" s="70"/>
      <c r="AZ491" s="62"/>
      <c r="BA491" s="62"/>
      <c r="BB491" s="62"/>
      <c r="BC491" s="62"/>
      <c r="BD491" s="62"/>
      <c r="BE491" s="62"/>
      <c r="BF491" s="62"/>
      <c r="BG491" s="62"/>
      <c r="BH491" s="62"/>
    </row>
    <row r="492" spans="1:60" s="68" customFormat="1" x14ac:dyDescent="0.2">
      <c r="A492" s="62"/>
      <c r="B492" s="62"/>
      <c r="C492" s="75"/>
      <c r="D49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7"/>
      <c r="X492" s="5"/>
      <c r="Y492" s="96"/>
      <c r="Z492" s="96"/>
      <c r="AA492" s="96"/>
      <c r="AB492" s="96"/>
      <c r="AC492" s="96"/>
      <c r="AD492" s="96"/>
      <c r="AE492" s="96"/>
      <c r="AH492" s="85"/>
      <c r="AI492" s="79"/>
      <c r="AL492" s="76"/>
      <c r="AN492" s="62"/>
      <c r="AO492" s="62"/>
      <c r="AP492" s="70"/>
      <c r="AY492" s="70"/>
      <c r="AZ492" s="62"/>
      <c r="BA492" s="62"/>
      <c r="BB492" s="62"/>
      <c r="BC492" s="62"/>
      <c r="BD492" s="62"/>
      <c r="BE492" s="62"/>
      <c r="BF492" s="62"/>
      <c r="BG492" s="62"/>
      <c r="BH492" s="62"/>
    </row>
    <row r="493" spans="1:60" s="68" customFormat="1" x14ac:dyDescent="0.2">
      <c r="A493" s="62"/>
      <c r="B493" s="62"/>
      <c r="C493" s="75"/>
      <c r="D493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7"/>
      <c r="X493" s="5"/>
      <c r="Y493" s="96"/>
      <c r="Z493" s="96"/>
      <c r="AA493" s="96"/>
      <c r="AB493" s="96"/>
      <c r="AC493" s="96"/>
      <c r="AD493" s="96"/>
      <c r="AE493" s="96"/>
      <c r="AH493" s="85"/>
      <c r="AI493" s="79"/>
      <c r="AL493" s="76"/>
      <c r="AN493" s="62"/>
      <c r="AO493" s="62"/>
      <c r="AP493" s="70"/>
      <c r="AY493" s="70"/>
      <c r="AZ493" s="62"/>
      <c r="BA493" s="62"/>
      <c r="BB493" s="62"/>
      <c r="BC493" s="62"/>
      <c r="BD493" s="62"/>
      <c r="BE493" s="62"/>
      <c r="BF493" s="62"/>
      <c r="BG493" s="62"/>
      <c r="BH493" s="62"/>
    </row>
    <row r="494" spans="1:60" s="68" customFormat="1" x14ac:dyDescent="0.2">
      <c r="A494" s="62"/>
      <c r="B494" s="62"/>
      <c r="C494" s="75"/>
      <c r="D494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7"/>
      <c r="X494" s="5"/>
      <c r="Y494" s="96"/>
      <c r="Z494" s="96"/>
      <c r="AA494" s="96"/>
      <c r="AB494" s="96"/>
      <c r="AC494" s="96"/>
      <c r="AD494" s="96"/>
      <c r="AE494" s="96"/>
      <c r="AH494" s="85"/>
      <c r="AI494" s="79"/>
      <c r="AL494" s="76"/>
      <c r="AN494" s="62"/>
      <c r="AO494" s="62"/>
      <c r="AP494" s="70"/>
      <c r="AY494" s="70"/>
      <c r="AZ494" s="62"/>
      <c r="BA494" s="62"/>
      <c r="BB494" s="62"/>
      <c r="BC494" s="62"/>
      <c r="BD494" s="62"/>
      <c r="BE494" s="62"/>
      <c r="BF494" s="62"/>
      <c r="BG494" s="62"/>
      <c r="BH494" s="62"/>
    </row>
    <row r="495" spans="1:60" s="68" customFormat="1" x14ac:dyDescent="0.2">
      <c r="A495" s="62"/>
      <c r="B495" s="62"/>
      <c r="C495" s="75"/>
      <c r="D495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7"/>
      <c r="X495" s="5"/>
      <c r="Y495" s="96"/>
      <c r="Z495" s="96"/>
      <c r="AA495" s="96"/>
      <c r="AB495" s="96"/>
      <c r="AC495" s="96"/>
      <c r="AD495" s="96"/>
      <c r="AE495" s="96"/>
      <c r="AH495" s="85"/>
      <c r="AI495" s="79"/>
      <c r="AL495" s="76"/>
      <c r="AN495" s="62"/>
      <c r="AO495" s="62"/>
      <c r="AP495" s="70"/>
      <c r="AY495" s="70"/>
      <c r="AZ495" s="62"/>
      <c r="BA495" s="62"/>
      <c r="BB495" s="62"/>
      <c r="BC495" s="62"/>
      <c r="BD495" s="62"/>
      <c r="BE495" s="62"/>
      <c r="BF495" s="62"/>
      <c r="BG495" s="62"/>
      <c r="BH495" s="62"/>
    </row>
    <row r="496" spans="1:60" s="68" customFormat="1" x14ac:dyDescent="0.2">
      <c r="A496" s="62"/>
      <c r="B496" s="62"/>
      <c r="C496" s="75"/>
      <c r="D496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7"/>
      <c r="X496" s="5"/>
      <c r="Y496" s="96"/>
      <c r="Z496" s="96"/>
      <c r="AA496" s="96"/>
      <c r="AB496" s="96"/>
      <c r="AC496" s="96"/>
      <c r="AD496" s="96"/>
      <c r="AE496" s="96"/>
      <c r="AH496" s="85"/>
      <c r="AI496" s="79"/>
      <c r="AL496" s="76"/>
      <c r="AN496" s="62"/>
      <c r="AO496" s="62"/>
      <c r="AP496" s="70"/>
      <c r="AY496" s="70"/>
      <c r="AZ496" s="62"/>
      <c r="BA496" s="62"/>
      <c r="BB496" s="62"/>
      <c r="BC496" s="62"/>
      <c r="BD496" s="62"/>
      <c r="BE496" s="62"/>
      <c r="BF496" s="62"/>
      <c r="BG496" s="62"/>
      <c r="BH496" s="62"/>
    </row>
    <row r="497" spans="1:60" s="68" customFormat="1" x14ac:dyDescent="0.2">
      <c r="A497" s="62"/>
      <c r="B497" s="62"/>
      <c r="C497" s="75"/>
      <c r="D497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7"/>
      <c r="X497" s="5"/>
      <c r="Y497" s="96"/>
      <c r="Z497" s="96"/>
      <c r="AA497" s="96"/>
      <c r="AB497" s="96"/>
      <c r="AC497" s="96"/>
      <c r="AD497" s="96"/>
      <c r="AE497" s="96"/>
      <c r="AH497" s="85"/>
      <c r="AI497" s="79"/>
      <c r="AL497" s="76"/>
      <c r="AN497" s="62"/>
      <c r="AO497" s="62"/>
      <c r="AP497" s="70"/>
      <c r="AY497" s="70"/>
      <c r="AZ497" s="62"/>
      <c r="BA497" s="62"/>
      <c r="BB497" s="62"/>
      <c r="BC497" s="62"/>
      <c r="BD497" s="62"/>
      <c r="BE497" s="62"/>
      <c r="BF497" s="62"/>
      <c r="BG497" s="62"/>
      <c r="BH497" s="62"/>
    </row>
    <row r="498" spans="1:60" s="68" customFormat="1" x14ac:dyDescent="0.2">
      <c r="A498" s="62"/>
      <c r="B498" s="62"/>
      <c r="C498" s="75"/>
      <c r="D498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7"/>
      <c r="X498" s="5"/>
      <c r="Y498" s="96"/>
      <c r="Z498" s="96"/>
      <c r="AA498" s="96"/>
      <c r="AB498" s="96"/>
      <c r="AC498" s="96"/>
      <c r="AD498" s="96"/>
      <c r="AE498" s="96"/>
      <c r="AH498" s="85"/>
      <c r="AI498" s="79"/>
      <c r="AL498" s="76"/>
      <c r="AN498" s="62"/>
      <c r="AO498" s="62"/>
      <c r="AP498" s="70"/>
      <c r="AY498" s="70"/>
      <c r="AZ498" s="62"/>
      <c r="BA498" s="62"/>
      <c r="BB498" s="62"/>
      <c r="BC498" s="62"/>
      <c r="BD498" s="62"/>
      <c r="BE498" s="62"/>
      <c r="BF498" s="62"/>
      <c r="BG498" s="62"/>
      <c r="BH498" s="62"/>
    </row>
    <row r="499" spans="1:60" s="68" customFormat="1" x14ac:dyDescent="0.2">
      <c r="A499" s="62"/>
      <c r="B499" s="62"/>
      <c r="C499" s="75"/>
      <c r="D499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7"/>
      <c r="X499" s="5"/>
      <c r="Y499" s="96"/>
      <c r="Z499" s="96"/>
      <c r="AA499" s="96"/>
      <c r="AB499" s="96"/>
      <c r="AC499" s="96"/>
      <c r="AD499" s="96"/>
      <c r="AE499" s="96"/>
      <c r="AH499" s="85"/>
      <c r="AI499" s="79"/>
      <c r="AL499" s="76"/>
      <c r="AN499" s="62"/>
      <c r="AO499" s="62"/>
      <c r="AP499" s="70"/>
      <c r="AY499" s="70"/>
      <c r="AZ499" s="62"/>
      <c r="BA499" s="62"/>
      <c r="BB499" s="62"/>
      <c r="BC499" s="62"/>
      <c r="BD499" s="62"/>
      <c r="BE499" s="62"/>
      <c r="BF499" s="62"/>
      <c r="BG499" s="62"/>
      <c r="BH499" s="62"/>
    </row>
    <row r="500" spans="1:60" s="68" customFormat="1" x14ac:dyDescent="0.2">
      <c r="A500" s="62"/>
      <c r="B500" s="62"/>
      <c r="C500" s="75"/>
      <c r="D500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7"/>
      <c r="X500" s="5"/>
      <c r="Y500" s="96"/>
      <c r="Z500" s="96"/>
      <c r="AA500" s="96"/>
      <c r="AB500" s="96"/>
      <c r="AC500" s="96"/>
      <c r="AD500" s="96"/>
      <c r="AE500" s="96"/>
      <c r="AH500" s="85"/>
      <c r="AI500" s="79"/>
      <c r="AL500" s="76"/>
      <c r="AN500" s="62"/>
      <c r="AO500" s="62"/>
      <c r="AP500" s="70"/>
      <c r="AY500" s="70"/>
      <c r="AZ500" s="62"/>
      <c r="BA500" s="62"/>
      <c r="BB500" s="62"/>
      <c r="BC500" s="62"/>
      <c r="BD500" s="62"/>
      <c r="BE500" s="62"/>
      <c r="BF500" s="62"/>
      <c r="BG500" s="62"/>
      <c r="BH500" s="62"/>
    </row>
    <row r="501" spans="1:60" s="68" customFormat="1" x14ac:dyDescent="0.2">
      <c r="A501" s="62"/>
      <c r="B501" s="62"/>
      <c r="C501" s="75"/>
      <c r="D501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7"/>
      <c r="X501" s="5"/>
      <c r="Y501" s="96"/>
      <c r="Z501" s="96"/>
      <c r="AA501" s="96"/>
      <c r="AB501" s="96"/>
      <c r="AC501" s="96"/>
      <c r="AD501" s="96"/>
      <c r="AE501" s="96"/>
      <c r="AH501" s="85"/>
      <c r="AI501" s="79"/>
      <c r="AL501" s="76"/>
      <c r="AN501" s="62"/>
      <c r="AO501" s="62"/>
      <c r="AP501" s="70"/>
      <c r="AY501" s="70"/>
      <c r="AZ501" s="62"/>
      <c r="BA501" s="62"/>
      <c r="BB501" s="62"/>
      <c r="BC501" s="62"/>
      <c r="BD501" s="62"/>
      <c r="BE501" s="62"/>
      <c r="BF501" s="62"/>
      <c r="BG501" s="62"/>
      <c r="BH501" s="62"/>
    </row>
    <row r="502" spans="1:60" s="68" customFormat="1" x14ac:dyDescent="0.2">
      <c r="A502" s="62"/>
      <c r="B502" s="62"/>
      <c r="C502" s="75"/>
      <c r="D50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7"/>
      <c r="X502" s="5"/>
      <c r="Y502" s="96"/>
      <c r="Z502" s="96"/>
      <c r="AA502" s="96"/>
      <c r="AB502" s="96"/>
      <c r="AC502" s="96"/>
      <c r="AD502" s="96"/>
      <c r="AE502" s="96"/>
      <c r="AH502" s="85"/>
      <c r="AI502" s="79"/>
      <c r="AL502" s="76"/>
      <c r="AN502" s="62"/>
      <c r="AO502" s="62"/>
      <c r="AP502" s="70"/>
      <c r="AY502" s="70"/>
      <c r="AZ502" s="62"/>
      <c r="BA502" s="62"/>
      <c r="BB502" s="62"/>
      <c r="BC502" s="62"/>
      <c r="BD502" s="62"/>
      <c r="BE502" s="62"/>
      <c r="BF502" s="62"/>
      <c r="BG502" s="62"/>
      <c r="BH502" s="62"/>
    </row>
    <row r="503" spans="1:60" s="68" customFormat="1" x14ac:dyDescent="0.2">
      <c r="A503" s="62"/>
      <c r="B503" s="62"/>
      <c r="C503" s="75"/>
      <c r="D503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7"/>
      <c r="X503" s="5"/>
      <c r="Y503" s="96"/>
      <c r="Z503" s="96"/>
      <c r="AA503" s="96"/>
      <c r="AB503" s="96"/>
      <c r="AC503" s="96"/>
      <c r="AD503" s="96"/>
      <c r="AE503" s="96"/>
      <c r="AH503" s="85"/>
      <c r="AI503" s="79"/>
      <c r="AL503" s="76"/>
      <c r="AN503" s="62"/>
      <c r="AO503" s="62"/>
      <c r="AP503" s="70"/>
      <c r="AY503" s="70"/>
      <c r="AZ503" s="62"/>
      <c r="BA503" s="62"/>
      <c r="BB503" s="62"/>
      <c r="BC503" s="62"/>
      <c r="BD503" s="62"/>
      <c r="BE503" s="62"/>
      <c r="BF503" s="62"/>
      <c r="BG503" s="62"/>
      <c r="BH503" s="62"/>
    </row>
    <row r="504" spans="1:60" s="68" customFormat="1" x14ac:dyDescent="0.2">
      <c r="A504" s="62"/>
      <c r="B504" s="62"/>
      <c r="C504" s="75"/>
      <c r="D504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7"/>
      <c r="X504" s="5"/>
      <c r="Y504" s="96"/>
      <c r="Z504" s="96"/>
      <c r="AA504" s="96"/>
      <c r="AB504" s="96"/>
      <c r="AC504" s="96"/>
      <c r="AD504" s="96"/>
      <c r="AE504" s="96"/>
      <c r="AH504" s="85"/>
      <c r="AI504" s="79"/>
      <c r="AL504" s="76"/>
      <c r="AN504" s="62"/>
      <c r="AO504" s="62"/>
      <c r="AP504" s="70"/>
      <c r="AY504" s="70"/>
      <c r="AZ504" s="62"/>
      <c r="BA504" s="62"/>
      <c r="BB504" s="62"/>
      <c r="BC504" s="62"/>
      <c r="BD504" s="62"/>
      <c r="BE504" s="62"/>
      <c r="BF504" s="62"/>
      <c r="BG504" s="62"/>
      <c r="BH504" s="62"/>
    </row>
    <row r="505" spans="1:60" s="68" customFormat="1" x14ac:dyDescent="0.2">
      <c r="A505" s="62"/>
      <c r="B505" s="62"/>
      <c r="C505" s="75"/>
      <c r="D505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7"/>
      <c r="X505" s="5"/>
      <c r="Y505" s="96"/>
      <c r="Z505" s="96"/>
      <c r="AA505" s="96"/>
      <c r="AB505" s="96"/>
      <c r="AC505" s="96"/>
      <c r="AD505" s="96"/>
      <c r="AE505" s="96"/>
      <c r="AH505" s="85"/>
      <c r="AI505" s="79"/>
      <c r="AL505" s="76"/>
      <c r="AN505" s="62"/>
      <c r="AO505" s="62"/>
      <c r="AP505" s="70"/>
      <c r="AY505" s="70"/>
      <c r="AZ505" s="62"/>
      <c r="BA505" s="62"/>
      <c r="BB505" s="62"/>
      <c r="BC505" s="62"/>
      <c r="BD505" s="62"/>
      <c r="BE505" s="62"/>
      <c r="BF505" s="62"/>
      <c r="BG505" s="62"/>
      <c r="BH505" s="62"/>
    </row>
    <row r="506" spans="1:60" s="68" customFormat="1" x14ac:dyDescent="0.2">
      <c r="A506" s="62"/>
      <c r="B506" s="62"/>
      <c r="C506" s="75"/>
      <c r="D506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7"/>
      <c r="X506" s="5"/>
      <c r="Y506" s="96"/>
      <c r="Z506" s="96"/>
      <c r="AA506" s="96"/>
      <c r="AB506" s="96"/>
      <c r="AC506" s="96"/>
      <c r="AD506" s="96"/>
      <c r="AE506" s="96"/>
      <c r="AH506" s="85"/>
      <c r="AI506" s="79"/>
      <c r="AL506" s="76"/>
      <c r="AN506" s="62"/>
      <c r="AO506" s="62"/>
      <c r="AP506" s="70"/>
      <c r="AY506" s="70"/>
      <c r="AZ506" s="62"/>
      <c r="BA506" s="62"/>
      <c r="BB506" s="62"/>
      <c r="BC506" s="62"/>
      <c r="BD506" s="62"/>
      <c r="BE506" s="62"/>
      <c r="BF506" s="62"/>
      <c r="BG506" s="62"/>
      <c r="BH506" s="62"/>
    </row>
    <row r="507" spans="1:60" s="68" customFormat="1" x14ac:dyDescent="0.2">
      <c r="A507" s="62"/>
      <c r="B507" s="62"/>
      <c r="C507" s="75"/>
      <c r="D507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7"/>
      <c r="X507" s="5"/>
      <c r="Y507" s="96"/>
      <c r="Z507" s="96"/>
      <c r="AA507" s="96"/>
      <c r="AB507" s="96"/>
      <c r="AC507" s="96"/>
      <c r="AD507" s="96"/>
      <c r="AE507" s="96"/>
      <c r="AH507" s="85"/>
      <c r="AI507" s="79"/>
      <c r="AL507" s="76"/>
      <c r="AN507" s="62"/>
      <c r="AO507" s="62"/>
      <c r="AP507" s="70"/>
      <c r="AY507" s="70"/>
      <c r="AZ507" s="62"/>
      <c r="BA507" s="62"/>
      <c r="BB507" s="62"/>
      <c r="BC507" s="62"/>
      <c r="BD507" s="62"/>
      <c r="BE507" s="62"/>
      <c r="BF507" s="62"/>
      <c r="BG507" s="62"/>
      <c r="BH507" s="62"/>
    </row>
    <row r="508" spans="1:60" s="68" customFormat="1" x14ac:dyDescent="0.2">
      <c r="A508" s="62"/>
      <c r="B508" s="62"/>
      <c r="C508" s="75"/>
      <c r="D508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7"/>
      <c r="X508" s="5"/>
      <c r="Y508" s="96"/>
      <c r="Z508" s="96"/>
      <c r="AA508" s="96"/>
      <c r="AB508" s="96"/>
      <c r="AC508" s="96"/>
      <c r="AD508" s="96"/>
      <c r="AE508" s="96"/>
      <c r="AH508" s="85"/>
      <c r="AI508" s="79"/>
      <c r="AL508" s="76"/>
      <c r="AN508" s="62"/>
      <c r="AO508" s="62"/>
      <c r="AP508" s="70"/>
      <c r="AY508" s="70"/>
      <c r="AZ508" s="62"/>
      <c r="BA508" s="62"/>
      <c r="BB508" s="62"/>
      <c r="BC508" s="62"/>
      <c r="BD508" s="62"/>
      <c r="BE508" s="62"/>
      <c r="BF508" s="62"/>
      <c r="BG508" s="62"/>
      <c r="BH508" s="62"/>
    </row>
    <row r="509" spans="1:60" s="68" customFormat="1" x14ac:dyDescent="0.2">
      <c r="A509" s="62"/>
      <c r="B509" s="62"/>
      <c r="C509" s="75"/>
      <c r="D509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7"/>
      <c r="X509" s="5"/>
      <c r="Y509" s="96"/>
      <c r="Z509" s="96"/>
      <c r="AA509" s="96"/>
      <c r="AB509" s="96"/>
      <c r="AC509" s="96"/>
      <c r="AD509" s="96"/>
      <c r="AE509" s="96"/>
      <c r="AH509" s="85"/>
      <c r="AI509" s="79"/>
      <c r="AL509" s="76"/>
      <c r="AN509" s="62"/>
      <c r="AO509" s="62"/>
      <c r="AP509" s="70"/>
      <c r="AY509" s="70"/>
      <c r="AZ509" s="62"/>
      <c r="BA509" s="62"/>
      <c r="BB509" s="62"/>
      <c r="BC509" s="62"/>
      <c r="BD509" s="62"/>
      <c r="BE509" s="62"/>
      <c r="BF509" s="62"/>
      <c r="BG509" s="62"/>
      <c r="BH509" s="62"/>
    </row>
    <row r="510" spans="1:60" s="68" customFormat="1" x14ac:dyDescent="0.2">
      <c r="A510" s="62"/>
      <c r="B510" s="62"/>
      <c r="C510" s="75"/>
      <c r="D510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7"/>
      <c r="X510" s="5"/>
      <c r="Y510" s="96"/>
      <c r="Z510" s="96"/>
      <c r="AA510" s="96"/>
      <c r="AB510" s="96"/>
      <c r="AC510" s="96"/>
      <c r="AD510" s="96"/>
      <c r="AE510" s="96"/>
      <c r="AH510" s="85"/>
      <c r="AI510" s="79"/>
      <c r="AL510" s="76"/>
      <c r="AN510" s="62"/>
      <c r="AO510" s="62"/>
      <c r="AP510" s="70"/>
      <c r="AY510" s="70"/>
      <c r="AZ510" s="62"/>
      <c r="BA510" s="62"/>
      <c r="BB510" s="62"/>
      <c r="BC510" s="62"/>
      <c r="BD510" s="62"/>
      <c r="BE510" s="62"/>
      <c r="BF510" s="62"/>
      <c r="BG510" s="62"/>
      <c r="BH510" s="62"/>
    </row>
    <row r="511" spans="1:60" s="68" customFormat="1" x14ac:dyDescent="0.2">
      <c r="A511" s="62"/>
      <c r="B511" s="62"/>
      <c r="C511" s="75"/>
      <c r="D511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7"/>
      <c r="X511" s="5"/>
      <c r="Y511" s="96"/>
      <c r="Z511" s="96"/>
      <c r="AA511" s="96"/>
      <c r="AB511" s="96"/>
      <c r="AC511" s="96"/>
      <c r="AD511" s="96"/>
      <c r="AE511" s="96"/>
      <c r="AH511" s="85"/>
      <c r="AI511" s="79"/>
      <c r="AL511" s="76"/>
      <c r="AN511" s="62"/>
      <c r="AO511" s="62"/>
      <c r="AP511" s="70"/>
      <c r="AY511" s="70"/>
      <c r="AZ511" s="62"/>
      <c r="BA511" s="62"/>
      <c r="BB511" s="62"/>
      <c r="BC511" s="62"/>
      <c r="BD511" s="62"/>
      <c r="BE511" s="62"/>
      <c r="BF511" s="62"/>
      <c r="BG511" s="62"/>
      <c r="BH511" s="62"/>
    </row>
    <row r="512" spans="1:60" s="68" customFormat="1" x14ac:dyDescent="0.2">
      <c r="A512" s="62"/>
      <c r="B512" s="62"/>
      <c r="C512" s="75"/>
      <c r="D51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7"/>
      <c r="X512" s="5"/>
      <c r="Y512" s="96"/>
      <c r="Z512" s="96"/>
      <c r="AA512" s="96"/>
      <c r="AB512" s="96"/>
      <c r="AC512" s="96"/>
      <c r="AD512" s="96"/>
      <c r="AE512" s="96"/>
      <c r="AH512" s="85"/>
      <c r="AI512" s="79"/>
      <c r="AL512" s="76"/>
      <c r="AN512" s="62"/>
      <c r="AO512" s="62"/>
      <c r="AP512" s="70"/>
      <c r="AY512" s="70"/>
      <c r="AZ512" s="62"/>
      <c r="BA512" s="62"/>
      <c r="BB512" s="62"/>
      <c r="BC512" s="62"/>
      <c r="BD512" s="62"/>
      <c r="BE512" s="62"/>
      <c r="BF512" s="62"/>
      <c r="BG512" s="62"/>
      <c r="BH512" s="62"/>
    </row>
    <row r="513" spans="1:60" s="68" customFormat="1" x14ac:dyDescent="0.2">
      <c r="A513" s="62"/>
      <c r="B513" s="62"/>
      <c r="C513" s="75"/>
      <c r="D513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7"/>
      <c r="X513" s="5"/>
      <c r="Y513" s="96"/>
      <c r="Z513" s="96"/>
      <c r="AA513" s="96"/>
      <c r="AB513" s="96"/>
      <c r="AC513" s="96"/>
      <c r="AD513" s="96"/>
      <c r="AE513" s="96"/>
      <c r="AH513" s="85"/>
      <c r="AI513" s="79"/>
      <c r="AL513" s="76"/>
      <c r="AN513" s="62"/>
      <c r="AO513" s="62"/>
      <c r="AP513" s="70"/>
      <c r="AY513" s="70"/>
      <c r="AZ513" s="62"/>
      <c r="BA513" s="62"/>
      <c r="BB513" s="62"/>
      <c r="BC513" s="62"/>
      <c r="BD513" s="62"/>
      <c r="BE513" s="62"/>
      <c r="BF513" s="62"/>
      <c r="BG513" s="62"/>
      <c r="BH513" s="62"/>
    </row>
    <row r="514" spans="1:60" s="68" customFormat="1" x14ac:dyDescent="0.2">
      <c r="A514" s="62"/>
      <c r="B514" s="62"/>
      <c r="C514" s="75"/>
      <c r="D514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7"/>
      <c r="X514" s="5"/>
      <c r="Y514" s="96"/>
      <c r="Z514" s="96"/>
      <c r="AA514" s="96"/>
      <c r="AB514" s="96"/>
      <c r="AC514" s="96"/>
      <c r="AD514" s="96"/>
      <c r="AE514" s="96"/>
      <c r="AH514" s="85"/>
      <c r="AI514" s="79"/>
      <c r="AL514" s="76"/>
      <c r="AN514" s="62"/>
      <c r="AO514" s="62"/>
      <c r="AP514" s="70"/>
      <c r="AY514" s="70"/>
      <c r="AZ514" s="62"/>
      <c r="BA514" s="62"/>
      <c r="BB514" s="62"/>
      <c r="BC514" s="62"/>
      <c r="BD514" s="62"/>
      <c r="BE514" s="62"/>
      <c r="BF514" s="62"/>
      <c r="BG514" s="62"/>
      <c r="BH514" s="62"/>
    </row>
    <row r="515" spans="1:60" s="68" customFormat="1" x14ac:dyDescent="0.2">
      <c r="A515" s="62"/>
      <c r="B515" s="62"/>
      <c r="C515" s="75"/>
      <c r="D515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7"/>
      <c r="X515" s="5"/>
      <c r="Y515" s="96"/>
      <c r="Z515" s="96"/>
      <c r="AA515" s="96"/>
      <c r="AB515" s="96"/>
      <c r="AC515" s="96"/>
      <c r="AD515" s="96"/>
      <c r="AE515" s="96"/>
      <c r="AH515" s="85"/>
      <c r="AI515" s="79"/>
      <c r="AL515" s="76"/>
      <c r="AN515" s="62"/>
      <c r="AO515" s="62"/>
      <c r="AP515" s="70"/>
      <c r="AY515" s="70"/>
      <c r="AZ515" s="62"/>
      <c r="BA515" s="62"/>
      <c r="BB515" s="62"/>
      <c r="BC515" s="62"/>
      <c r="BD515" s="62"/>
      <c r="BE515" s="62"/>
      <c r="BF515" s="62"/>
      <c r="BG515" s="62"/>
      <c r="BH515" s="62"/>
    </row>
    <row r="516" spans="1:60" s="68" customFormat="1" x14ac:dyDescent="0.2">
      <c r="A516" s="62"/>
      <c r="B516" s="62"/>
      <c r="C516" s="75"/>
      <c r="D516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7"/>
      <c r="X516" s="5"/>
      <c r="Y516" s="96"/>
      <c r="Z516" s="96"/>
      <c r="AA516" s="96"/>
      <c r="AB516" s="96"/>
      <c r="AC516" s="96"/>
      <c r="AD516" s="96"/>
      <c r="AE516" s="96"/>
      <c r="AH516" s="85"/>
      <c r="AI516" s="79"/>
      <c r="AL516" s="76"/>
      <c r="AN516" s="62"/>
      <c r="AO516" s="62"/>
      <c r="AP516" s="70"/>
      <c r="AY516" s="70"/>
      <c r="AZ516" s="62"/>
      <c r="BA516" s="62"/>
      <c r="BB516" s="62"/>
      <c r="BC516" s="62"/>
      <c r="BD516" s="62"/>
      <c r="BE516" s="62"/>
      <c r="BF516" s="62"/>
      <c r="BG516" s="62"/>
      <c r="BH516" s="62"/>
    </row>
    <row r="517" spans="1:60" s="68" customFormat="1" x14ac:dyDescent="0.2">
      <c r="A517" s="62"/>
      <c r="B517" s="62"/>
      <c r="C517" s="75"/>
      <c r="D517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7"/>
      <c r="X517" s="5"/>
      <c r="Y517" s="96"/>
      <c r="Z517" s="96"/>
      <c r="AA517" s="96"/>
      <c r="AB517" s="96"/>
      <c r="AC517" s="96"/>
      <c r="AD517" s="96"/>
      <c r="AE517" s="96"/>
      <c r="AH517" s="85"/>
      <c r="AI517" s="79"/>
      <c r="AL517" s="76"/>
      <c r="AN517" s="62"/>
      <c r="AO517" s="62"/>
      <c r="AP517" s="70"/>
      <c r="AY517" s="70"/>
      <c r="AZ517" s="62"/>
      <c r="BA517" s="62"/>
      <c r="BB517" s="62"/>
      <c r="BC517" s="62"/>
      <c r="BD517" s="62"/>
      <c r="BE517" s="62"/>
      <c r="BF517" s="62"/>
      <c r="BG517" s="62"/>
      <c r="BH517" s="62"/>
    </row>
    <row r="518" spans="1:60" s="68" customFormat="1" x14ac:dyDescent="0.2">
      <c r="A518" s="62"/>
      <c r="B518" s="62"/>
      <c r="C518" s="75"/>
      <c r="D518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7"/>
      <c r="X518" s="5"/>
      <c r="Y518" s="96"/>
      <c r="Z518" s="96"/>
      <c r="AA518" s="96"/>
      <c r="AB518" s="96"/>
      <c r="AC518" s="96"/>
      <c r="AD518" s="96"/>
      <c r="AE518" s="96"/>
      <c r="AH518" s="85"/>
      <c r="AI518" s="79"/>
      <c r="AL518" s="76"/>
      <c r="AN518" s="62"/>
      <c r="AO518" s="62"/>
      <c r="AP518" s="70"/>
      <c r="AY518" s="70"/>
      <c r="AZ518" s="62"/>
      <c r="BA518" s="62"/>
      <c r="BB518" s="62"/>
      <c r="BC518" s="62"/>
      <c r="BD518" s="62"/>
      <c r="BE518" s="62"/>
      <c r="BF518" s="62"/>
      <c r="BG518" s="62"/>
      <c r="BH518" s="62"/>
    </row>
    <row r="519" spans="1:60" s="68" customFormat="1" x14ac:dyDescent="0.2">
      <c r="A519" s="62"/>
      <c r="B519" s="62"/>
      <c r="C519" s="75"/>
      <c r="D519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7"/>
      <c r="X519" s="5"/>
      <c r="Y519" s="96"/>
      <c r="Z519" s="96"/>
      <c r="AA519" s="96"/>
      <c r="AB519" s="96"/>
      <c r="AC519" s="96"/>
      <c r="AD519" s="96"/>
      <c r="AE519" s="96"/>
      <c r="AH519" s="85"/>
      <c r="AI519" s="79"/>
      <c r="AL519" s="76"/>
      <c r="AN519" s="62"/>
      <c r="AO519" s="62"/>
      <c r="AP519" s="70"/>
      <c r="AY519" s="70"/>
      <c r="AZ519" s="62"/>
      <c r="BA519" s="62"/>
      <c r="BB519" s="62"/>
      <c r="BC519" s="62"/>
      <c r="BD519" s="62"/>
      <c r="BE519" s="62"/>
      <c r="BF519" s="62"/>
      <c r="BG519" s="62"/>
      <c r="BH519" s="62"/>
    </row>
    <row r="520" spans="1:60" s="68" customFormat="1" x14ac:dyDescent="0.2">
      <c r="A520" s="62"/>
      <c r="B520" s="62"/>
      <c r="C520" s="75"/>
      <c r="D520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7"/>
      <c r="X520" s="5"/>
      <c r="Y520" s="96"/>
      <c r="Z520" s="96"/>
      <c r="AA520" s="96"/>
      <c r="AB520" s="96"/>
      <c r="AC520" s="96"/>
      <c r="AD520" s="96"/>
      <c r="AE520" s="96"/>
      <c r="AH520" s="85"/>
      <c r="AI520" s="79"/>
      <c r="AL520" s="76"/>
      <c r="AN520" s="62"/>
      <c r="AO520" s="62"/>
      <c r="AP520" s="70"/>
      <c r="AY520" s="70"/>
      <c r="AZ520" s="62"/>
      <c r="BA520" s="62"/>
      <c r="BB520" s="62"/>
      <c r="BC520" s="62"/>
      <c r="BD520" s="62"/>
      <c r="BE520" s="62"/>
      <c r="BF520" s="62"/>
      <c r="BG520" s="62"/>
      <c r="BH520" s="62"/>
    </row>
    <row r="521" spans="1:60" s="68" customFormat="1" x14ac:dyDescent="0.2">
      <c r="A521" s="62"/>
      <c r="B521" s="62"/>
      <c r="C521" s="75"/>
      <c r="D521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7"/>
      <c r="X521" s="5"/>
      <c r="Y521" s="96"/>
      <c r="Z521" s="96"/>
      <c r="AA521" s="96"/>
      <c r="AB521" s="96"/>
      <c r="AC521" s="96"/>
      <c r="AD521" s="96"/>
      <c r="AE521" s="96"/>
      <c r="AH521" s="85"/>
      <c r="AI521" s="79"/>
      <c r="AL521" s="76"/>
      <c r="AN521" s="62"/>
      <c r="AO521" s="62"/>
      <c r="AP521" s="70"/>
      <c r="AY521" s="70"/>
      <c r="AZ521" s="62"/>
      <c r="BA521" s="62"/>
      <c r="BB521" s="62"/>
      <c r="BC521" s="62"/>
      <c r="BD521" s="62"/>
      <c r="BE521" s="62"/>
      <c r="BF521" s="62"/>
      <c r="BG521" s="62"/>
      <c r="BH521" s="62"/>
    </row>
    <row r="522" spans="1:60" s="68" customFormat="1" x14ac:dyDescent="0.2">
      <c r="A522" s="62"/>
      <c r="B522" s="62"/>
      <c r="C522" s="75"/>
      <c r="D52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7"/>
      <c r="X522" s="5"/>
      <c r="Y522" s="96"/>
      <c r="Z522" s="96"/>
      <c r="AA522" s="96"/>
      <c r="AB522" s="96"/>
      <c r="AC522" s="96"/>
      <c r="AD522" s="96"/>
      <c r="AE522" s="96"/>
      <c r="AH522" s="85"/>
      <c r="AI522" s="79"/>
      <c r="AL522" s="76"/>
      <c r="AN522" s="62"/>
      <c r="AO522" s="62"/>
      <c r="AP522" s="70"/>
      <c r="AY522" s="70"/>
      <c r="AZ522" s="62"/>
      <c r="BA522" s="62"/>
      <c r="BB522" s="62"/>
      <c r="BC522" s="62"/>
      <c r="BD522" s="62"/>
      <c r="BE522" s="62"/>
      <c r="BF522" s="62"/>
      <c r="BG522" s="62"/>
      <c r="BH522" s="62"/>
    </row>
    <row r="523" spans="1:60" s="68" customFormat="1" x14ac:dyDescent="0.2">
      <c r="A523" s="62"/>
      <c r="B523" s="62"/>
      <c r="C523" s="75"/>
      <c r="D523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7"/>
      <c r="X523" s="5"/>
      <c r="Y523" s="96"/>
      <c r="Z523" s="96"/>
      <c r="AA523" s="96"/>
      <c r="AB523" s="96"/>
      <c r="AC523" s="96"/>
      <c r="AD523" s="96"/>
      <c r="AE523" s="96"/>
      <c r="AH523" s="85"/>
      <c r="AI523" s="79"/>
      <c r="AL523" s="76"/>
      <c r="AN523" s="62"/>
      <c r="AO523" s="62"/>
      <c r="AP523" s="70"/>
      <c r="AY523" s="70"/>
      <c r="AZ523" s="62"/>
      <c r="BA523" s="62"/>
      <c r="BB523" s="62"/>
      <c r="BC523" s="62"/>
      <c r="BD523" s="62"/>
      <c r="BE523" s="62"/>
      <c r="BF523" s="62"/>
      <c r="BG523" s="62"/>
      <c r="BH523" s="62"/>
    </row>
    <row r="524" spans="1:60" s="68" customFormat="1" x14ac:dyDescent="0.2">
      <c r="A524" s="62"/>
      <c r="B524" s="62"/>
      <c r="C524" s="75"/>
      <c r="D524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7"/>
      <c r="X524" s="5"/>
      <c r="Y524" s="96"/>
      <c r="Z524" s="96"/>
      <c r="AA524" s="96"/>
      <c r="AB524" s="96"/>
      <c r="AC524" s="96"/>
      <c r="AD524" s="96"/>
      <c r="AE524" s="96"/>
      <c r="AH524" s="85"/>
      <c r="AI524" s="79"/>
      <c r="AL524" s="76"/>
      <c r="AN524" s="62"/>
      <c r="AO524" s="62"/>
      <c r="AP524" s="70"/>
      <c r="AY524" s="70"/>
      <c r="AZ524" s="62"/>
      <c r="BA524" s="62"/>
      <c r="BB524" s="62"/>
      <c r="BC524" s="62"/>
      <c r="BD524" s="62"/>
      <c r="BE524" s="62"/>
      <c r="BF524" s="62"/>
      <c r="BG524" s="62"/>
      <c r="BH524" s="62"/>
    </row>
    <row r="525" spans="1:60" s="68" customFormat="1" x14ac:dyDescent="0.2">
      <c r="A525" s="62"/>
      <c r="B525" s="62"/>
      <c r="C525" s="75"/>
      <c r="D525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7"/>
      <c r="X525" s="5"/>
      <c r="Y525" s="96"/>
      <c r="Z525" s="96"/>
      <c r="AA525" s="96"/>
      <c r="AB525" s="96"/>
      <c r="AC525" s="96"/>
      <c r="AD525" s="96"/>
      <c r="AE525" s="96"/>
      <c r="AH525" s="85"/>
      <c r="AI525" s="79"/>
      <c r="AL525" s="76"/>
      <c r="AN525" s="62"/>
      <c r="AO525" s="62"/>
      <c r="AP525" s="70"/>
      <c r="AY525" s="70"/>
      <c r="AZ525" s="62"/>
      <c r="BA525" s="62"/>
      <c r="BB525" s="62"/>
      <c r="BC525" s="62"/>
      <c r="BD525" s="62"/>
      <c r="BE525" s="62"/>
      <c r="BF525" s="62"/>
      <c r="BG525" s="62"/>
      <c r="BH525" s="62"/>
    </row>
    <row r="526" spans="1:60" s="68" customFormat="1" x14ac:dyDescent="0.2">
      <c r="A526" s="62"/>
      <c r="B526" s="62"/>
      <c r="C526" s="75"/>
      <c r="D526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7"/>
      <c r="X526" s="5"/>
      <c r="Y526" s="96"/>
      <c r="Z526" s="96"/>
      <c r="AA526" s="96"/>
      <c r="AB526" s="96"/>
      <c r="AC526" s="96"/>
      <c r="AD526" s="96"/>
      <c r="AE526" s="96"/>
      <c r="AH526" s="85"/>
      <c r="AI526" s="79"/>
      <c r="AL526" s="76"/>
      <c r="AN526" s="62"/>
      <c r="AO526" s="62"/>
      <c r="AP526" s="70"/>
      <c r="AY526" s="70"/>
      <c r="AZ526" s="62"/>
      <c r="BA526" s="62"/>
      <c r="BB526" s="62"/>
      <c r="BC526" s="62"/>
      <c r="BD526" s="62"/>
      <c r="BE526" s="62"/>
      <c r="BF526" s="62"/>
      <c r="BG526" s="62"/>
      <c r="BH526" s="62"/>
    </row>
    <row r="527" spans="1:60" s="68" customFormat="1" x14ac:dyDescent="0.2">
      <c r="A527" s="62"/>
      <c r="B527" s="62"/>
      <c r="C527" s="75"/>
      <c r="D527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7"/>
      <c r="X527" s="5"/>
      <c r="Y527" s="96"/>
      <c r="Z527" s="96"/>
      <c r="AA527" s="96"/>
      <c r="AB527" s="96"/>
      <c r="AC527" s="96"/>
      <c r="AD527" s="96"/>
      <c r="AE527" s="96"/>
      <c r="AH527" s="85"/>
      <c r="AI527" s="79"/>
      <c r="AL527" s="76"/>
      <c r="AN527" s="62"/>
      <c r="AO527" s="62"/>
      <c r="AP527" s="70"/>
      <c r="AY527" s="70"/>
      <c r="AZ527" s="62"/>
      <c r="BA527" s="62"/>
      <c r="BB527" s="62"/>
      <c r="BC527" s="62"/>
      <c r="BD527" s="62"/>
      <c r="BE527" s="62"/>
      <c r="BF527" s="62"/>
      <c r="BG527" s="62"/>
      <c r="BH527" s="62"/>
    </row>
    <row r="528" spans="1:60" s="68" customFormat="1" x14ac:dyDescent="0.2">
      <c r="A528" s="62"/>
      <c r="B528" s="62"/>
      <c r="C528" s="75"/>
      <c r="D528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7"/>
      <c r="X528" s="5"/>
      <c r="Y528" s="96"/>
      <c r="Z528" s="96"/>
      <c r="AA528" s="96"/>
      <c r="AB528" s="96"/>
      <c r="AC528" s="96"/>
      <c r="AD528" s="96"/>
      <c r="AE528" s="96"/>
      <c r="AH528" s="85"/>
      <c r="AI528" s="79"/>
      <c r="AL528" s="76"/>
      <c r="AN528" s="62"/>
      <c r="AO528" s="62"/>
      <c r="AP528" s="70"/>
      <c r="AY528" s="70"/>
      <c r="AZ528" s="62"/>
      <c r="BA528" s="62"/>
      <c r="BB528" s="62"/>
      <c r="BC528" s="62"/>
      <c r="BD528" s="62"/>
      <c r="BE528" s="62"/>
      <c r="BF528" s="62"/>
      <c r="BG528" s="62"/>
      <c r="BH528" s="62"/>
    </row>
    <row r="529" spans="1:60" s="68" customFormat="1" x14ac:dyDescent="0.2">
      <c r="A529" s="62"/>
      <c r="B529" s="62"/>
      <c r="C529" s="75"/>
      <c r="D529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7"/>
      <c r="X529" s="5"/>
      <c r="Y529" s="96"/>
      <c r="Z529" s="96"/>
      <c r="AA529" s="96"/>
      <c r="AB529" s="96"/>
      <c r="AC529" s="96"/>
      <c r="AD529" s="96"/>
      <c r="AE529" s="96"/>
      <c r="AH529" s="85"/>
      <c r="AI529" s="79"/>
      <c r="AL529" s="76"/>
      <c r="AN529" s="62"/>
      <c r="AO529" s="62"/>
      <c r="AP529" s="70"/>
      <c r="AY529" s="70"/>
      <c r="AZ529" s="62"/>
      <c r="BA529" s="62"/>
      <c r="BB529" s="62"/>
      <c r="BC529" s="62"/>
      <c r="BD529" s="62"/>
      <c r="BE529" s="62"/>
      <c r="BF529" s="62"/>
      <c r="BG529" s="62"/>
      <c r="BH529" s="62"/>
    </row>
    <row r="530" spans="1:60" s="68" customFormat="1" x14ac:dyDescent="0.2">
      <c r="A530" s="62"/>
      <c r="B530" s="62"/>
      <c r="C530" s="75"/>
      <c r="D530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7"/>
      <c r="X530" s="5"/>
      <c r="Y530" s="96"/>
      <c r="Z530" s="96"/>
      <c r="AA530" s="96"/>
      <c r="AB530" s="96"/>
      <c r="AC530" s="96"/>
      <c r="AD530" s="96"/>
      <c r="AE530" s="96"/>
      <c r="AH530" s="85"/>
      <c r="AI530" s="79"/>
      <c r="AL530" s="76"/>
      <c r="AN530" s="62"/>
      <c r="AO530" s="62"/>
      <c r="AP530" s="70"/>
      <c r="AY530" s="70"/>
      <c r="AZ530" s="62"/>
      <c r="BA530" s="62"/>
      <c r="BB530" s="62"/>
      <c r="BC530" s="62"/>
      <c r="BD530" s="62"/>
      <c r="BE530" s="62"/>
      <c r="BF530" s="62"/>
      <c r="BG530" s="62"/>
      <c r="BH530" s="62"/>
    </row>
    <row r="531" spans="1:60" s="68" customFormat="1" x14ac:dyDescent="0.2">
      <c r="A531" s="62"/>
      <c r="B531" s="62"/>
      <c r="C531" s="75"/>
      <c r="D531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7"/>
      <c r="X531" s="5"/>
      <c r="Y531" s="96"/>
      <c r="Z531" s="96"/>
      <c r="AA531" s="96"/>
      <c r="AB531" s="96"/>
      <c r="AC531" s="96"/>
      <c r="AD531" s="96"/>
      <c r="AE531" s="96"/>
      <c r="AH531" s="85"/>
      <c r="AI531" s="79"/>
      <c r="AL531" s="76"/>
      <c r="AN531" s="62"/>
      <c r="AO531" s="62"/>
      <c r="AP531" s="70"/>
      <c r="AY531" s="70"/>
      <c r="AZ531" s="62"/>
      <c r="BA531" s="62"/>
      <c r="BB531" s="62"/>
      <c r="BC531" s="62"/>
      <c r="BD531" s="62"/>
      <c r="BE531" s="62"/>
      <c r="BF531" s="62"/>
      <c r="BG531" s="62"/>
      <c r="BH531" s="62"/>
    </row>
    <row r="532" spans="1:60" s="68" customFormat="1" x14ac:dyDescent="0.2">
      <c r="A532" s="62"/>
      <c r="B532" s="62"/>
      <c r="C532" s="75"/>
      <c r="D53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7"/>
      <c r="X532" s="5"/>
      <c r="Y532" s="96"/>
      <c r="Z532" s="96"/>
      <c r="AA532" s="96"/>
      <c r="AB532" s="96"/>
      <c r="AC532" s="96"/>
      <c r="AD532" s="96"/>
      <c r="AE532" s="96"/>
      <c r="AH532" s="85"/>
      <c r="AI532" s="79"/>
      <c r="AL532" s="76"/>
      <c r="AN532" s="62"/>
      <c r="AO532" s="62"/>
      <c r="AP532" s="70"/>
      <c r="AY532" s="70"/>
      <c r="AZ532" s="62"/>
      <c r="BA532" s="62"/>
      <c r="BB532" s="62"/>
      <c r="BC532" s="62"/>
      <c r="BD532" s="62"/>
      <c r="BE532" s="62"/>
      <c r="BF532" s="62"/>
      <c r="BG532" s="62"/>
      <c r="BH532" s="62"/>
    </row>
    <row r="533" spans="1:60" s="68" customFormat="1" x14ac:dyDescent="0.2">
      <c r="A533" s="62"/>
      <c r="B533" s="62"/>
      <c r="C533" s="75"/>
      <c r="D533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7"/>
      <c r="X533" s="5"/>
      <c r="Y533" s="96"/>
      <c r="Z533" s="96"/>
      <c r="AA533" s="96"/>
      <c r="AB533" s="96"/>
      <c r="AC533" s="96"/>
      <c r="AD533" s="96"/>
      <c r="AE533" s="96"/>
      <c r="AH533" s="85"/>
      <c r="AI533" s="79"/>
      <c r="AL533" s="76"/>
      <c r="AN533" s="62"/>
      <c r="AO533" s="62"/>
      <c r="AP533" s="70"/>
      <c r="AY533" s="70"/>
      <c r="AZ533" s="62"/>
      <c r="BA533" s="62"/>
      <c r="BB533" s="62"/>
      <c r="BC533" s="62"/>
      <c r="BD533" s="62"/>
      <c r="BE533" s="62"/>
      <c r="BF533" s="62"/>
      <c r="BG533" s="62"/>
      <c r="BH533" s="62"/>
    </row>
    <row r="534" spans="1:60" s="68" customFormat="1" x14ac:dyDescent="0.2">
      <c r="A534" s="62"/>
      <c r="B534" s="62"/>
      <c r="C534" s="75"/>
      <c r="D534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7"/>
      <c r="X534" s="5"/>
      <c r="Y534" s="96"/>
      <c r="Z534" s="96"/>
      <c r="AA534" s="96"/>
      <c r="AB534" s="96"/>
      <c r="AC534" s="96"/>
      <c r="AD534" s="96"/>
      <c r="AE534" s="96"/>
      <c r="AH534" s="85"/>
      <c r="AI534" s="79"/>
      <c r="AL534" s="76"/>
      <c r="AN534" s="62"/>
      <c r="AO534" s="62"/>
      <c r="AP534" s="70"/>
      <c r="AY534" s="70"/>
      <c r="AZ534" s="62"/>
      <c r="BA534" s="62"/>
      <c r="BB534" s="62"/>
      <c r="BC534" s="62"/>
      <c r="BD534" s="62"/>
      <c r="BE534" s="62"/>
      <c r="BF534" s="62"/>
      <c r="BG534" s="62"/>
      <c r="BH534" s="62"/>
    </row>
    <row r="535" spans="1:60" s="68" customFormat="1" x14ac:dyDescent="0.2">
      <c r="A535" s="62"/>
      <c r="B535" s="62"/>
      <c r="C535" s="75"/>
      <c r="D535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7"/>
      <c r="X535" s="5"/>
      <c r="Y535" s="96"/>
      <c r="Z535" s="96"/>
      <c r="AA535" s="96"/>
      <c r="AB535" s="96"/>
      <c r="AC535" s="96"/>
      <c r="AD535" s="96"/>
      <c r="AE535" s="96"/>
      <c r="AH535" s="85"/>
      <c r="AI535" s="79"/>
      <c r="AL535" s="76"/>
      <c r="AN535" s="62"/>
      <c r="AO535" s="62"/>
      <c r="AP535" s="70"/>
      <c r="AY535" s="70"/>
      <c r="AZ535" s="62"/>
      <c r="BA535" s="62"/>
      <c r="BB535" s="62"/>
      <c r="BC535" s="62"/>
      <c r="BD535" s="62"/>
      <c r="BE535" s="62"/>
      <c r="BF535" s="62"/>
      <c r="BG535" s="62"/>
      <c r="BH535" s="62"/>
    </row>
    <row r="536" spans="1:60" s="68" customFormat="1" x14ac:dyDescent="0.2">
      <c r="A536" s="62"/>
      <c r="B536" s="62"/>
      <c r="C536" s="75"/>
      <c r="D536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7"/>
      <c r="X536" s="5"/>
      <c r="Y536" s="96"/>
      <c r="Z536" s="96"/>
      <c r="AA536" s="96"/>
      <c r="AB536" s="96"/>
      <c r="AC536" s="96"/>
      <c r="AD536" s="96"/>
      <c r="AE536" s="96"/>
      <c r="AH536" s="85"/>
      <c r="AI536" s="79"/>
      <c r="AL536" s="76"/>
      <c r="AN536" s="62"/>
      <c r="AO536" s="62"/>
      <c r="AP536" s="70"/>
      <c r="AY536" s="70"/>
      <c r="AZ536" s="62"/>
      <c r="BA536" s="62"/>
      <c r="BB536" s="62"/>
      <c r="BC536" s="62"/>
      <c r="BD536" s="62"/>
      <c r="BE536" s="62"/>
      <c r="BF536" s="62"/>
      <c r="BG536" s="62"/>
      <c r="BH536" s="62"/>
    </row>
    <row r="537" spans="1:60" s="68" customFormat="1" x14ac:dyDescent="0.2">
      <c r="A537" s="62"/>
      <c r="B537" s="62"/>
      <c r="C537" s="75"/>
      <c r="D537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7"/>
      <c r="X537" s="5"/>
      <c r="Y537" s="96"/>
      <c r="Z537" s="96"/>
      <c r="AA537" s="96"/>
      <c r="AB537" s="96"/>
      <c r="AC537" s="96"/>
      <c r="AD537" s="96"/>
      <c r="AE537" s="96"/>
      <c r="AH537" s="85"/>
      <c r="AI537" s="79"/>
      <c r="AL537" s="76"/>
      <c r="AN537" s="62"/>
      <c r="AO537" s="62"/>
      <c r="AP537" s="70"/>
      <c r="AY537" s="70"/>
      <c r="AZ537" s="62"/>
      <c r="BA537" s="62"/>
      <c r="BB537" s="62"/>
      <c r="BC537" s="62"/>
      <c r="BD537" s="62"/>
      <c r="BE537" s="62"/>
      <c r="BF537" s="62"/>
      <c r="BG537" s="62"/>
      <c r="BH537" s="62"/>
    </row>
    <row r="538" spans="1:60" s="68" customFormat="1" x14ac:dyDescent="0.2">
      <c r="A538" s="62"/>
      <c r="B538" s="62"/>
      <c r="C538" s="75"/>
      <c r="D538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7"/>
      <c r="X538" s="5"/>
      <c r="Y538" s="96"/>
      <c r="Z538" s="96"/>
      <c r="AA538" s="96"/>
      <c r="AB538" s="96"/>
      <c r="AC538" s="96"/>
      <c r="AD538" s="96"/>
      <c r="AE538" s="96"/>
      <c r="AH538" s="85"/>
      <c r="AI538" s="79"/>
      <c r="AL538" s="76"/>
      <c r="AN538" s="62"/>
      <c r="AO538" s="62"/>
      <c r="AP538" s="70"/>
      <c r="AY538" s="70"/>
      <c r="AZ538" s="62"/>
      <c r="BA538" s="62"/>
      <c r="BB538" s="62"/>
      <c r="BC538" s="62"/>
      <c r="BD538" s="62"/>
      <c r="BE538" s="62"/>
      <c r="BF538" s="62"/>
      <c r="BG538" s="62"/>
      <c r="BH538" s="62"/>
    </row>
    <row r="539" spans="1:60" s="68" customFormat="1" x14ac:dyDescent="0.2">
      <c r="A539" s="62"/>
      <c r="B539" s="62"/>
      <c r="C539" s="75"/>
      <c r="D539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7"/>
      <c r="X539" s="5"/>
      <c r="Y539" s="96"/>
      <c r="Z539" s="96"/>
      <c r="AA539" s="96"/>
      <c r="AB539" s="96"/>
      <c r="AC539" s="96"/>
      <c r="AD539" s="96"/>
      <c r="AE539" s="96"/>
      <c r="AH539" s="85"/>
      <c r="AI539" s="79"/>
      <c r="AL539" s="76"/>
      <c r="AN539" s="62"/>
      <c r="AO539" s="62"/>
      <c r="AP539" s="70"/>
      <c r="AY539" s="70"/>
      <c r="AZ539" s="62"/>
      <c r="BA539" s="62"/>
      <c r="BB539" s="62"/>
      <c r="BC539" s="62"/>
      <c r="BD539" s="62"/>
      <c r="BE539" s="62"/>
      <c r="BF539" s="62"/>
      <c r="BG539" s="62"/>
      <c r="BH539" s="62"/>
    </row>
    <row r="540" spans="1:60" s="68" customFormat="1" x14ac:dyDescent="0.2">
      <c r="A540" s="62"/>
      <c r="B540" s="62"/>
      <c r="C540" s="75"/>
      <c r="D540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7"/>
      <c r="X540" s="5"/>
      <c r="Y540" s="96"/>
      <c r="Z540" s="96"/>
      <c r="AA540" s="96"/>
      <c r="AB540" s="96"/>
      <c r="AC540" s="96"/>
      <c r="AD540" s="96"/>
      <c r="AE540" s="96"/>
      <c r="AH540" s="85"/>
      <c r="AI540" s="79"/>
      <c r="AL540" s="76"/>
      <c r="AN540" s="62"/>
      <c r="AO540" s="62"/>
      <c r="AP540" s="70"/>
      <c r="AY540" s="70"/>
      <c r="AZ540" s="62"/>
      <c r="BA540" s="62"/>
      <c r="BB540" s="62"/>
      <c r="BC540" s="62"/>
      <c r="BD540" s="62"/>
      <c r="BE540" s="62"/>
      <c r="BF540" s="62"/>
      <c r="BG540" s="62"/>
      <c r="BH540" s="62"/>
    </row>
    <row r="541" spans="1:60" s="68" customFormat="1" x14ac:dyDescent="0.2">
      <c r="A541" s="62"/>
      <c r="B541" s="62"/>
      <c r="C541" s="75"/>
      <c r="D541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7"/>
      <c r="X541" s="5"/>
      <c r="Y541" s="96"/>
      <c r="Z541" s="96"/>
      <c r="AA541" s="96"/>
      <c r="AB541" s="96"/>
      <c r="AC541" s="96"/>
      <c r="AD541" s="96"/>
      <c r="AE541" s="96"/>
      <c r="AH541" s="85"/>
      <c r="AI541" s="79"/>
      <c r="AL541" s="76"/>
      <c r="AN541" s="62"/>
      <c r="AO541" s="62"/>
      <c r="AP541" s="70"/>
      <c r="AY541" s="70"/>
      <c r="AZ541" s="62"/>
      <c r="BA541" s="62"/>
      <c r="BB541" s="62"/>
      <c r="BC541" s="62"/>
      <c r="BD541" s="62"/>
      <c r="BE541" s="62"/>
      <c r="BF541" s="62"/>
      <c r="BG541" s="62"/>
      <c r="BH541" s="62"/>
    </row>
    <row r="542" spans="1:60" s="68" customFormat="1" x14ac:dyDescent="0.2">
      <c r="A542" s="62"/>
      <c r="B542" s="62"/>
      <c r="C542" s="75"/>
      <c r="D54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7"/>
      <c r="X542" s="5"/>
      <c r="Y542" s="96"/>
      <c r="Z542" s="96"/>
      <c r="AA542" s="96"/>
      <c r="AB542" s="96"/>
      <c r="AC542" s="96"/>
      <c r="AD542" s="96"/>
      <c r="AE542" s="96"/>
      <c r="AH542" s="85"/>
      <c r="AI542" s="79"/>
      <c r="AL542" s="76"/>
      <c r="AN542" s="62"/>
      <c r="AO542" s="62"/>
      <c r="AP542" s="70"/>
      <c r="AY542" s="70"/>
      <c r="AZ542" s="62"/>
      <c r="BA542" s="62"/>
      <c r="BB542" s="62"/>
      <c r="BC542" s="62"/>
      <c r="BD542" s="62"/>
      <c r="BE542" s="62"/>
      <c r="BF542" s="62"/>
      <c r="BG542" s="62"/>
      <c r="BH542" s="62"/>
    </row>
    <row r="543" spans="1:60" s="68" customFormat="1" x14ac:dyDescent="0.2">
      <c r="A543" s="62"/>
      <c r="B543" s="62"/>
      <c r="C543" s="75"/>
      <c r="D543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7"/>
      <c r="X543" s="5"/>
      <c r="Y543" s="96"/>
      <c r="Z543" s="96"/>
      <c r="AA543" s="96"/>
      <c r="AB543" s="96"/>
      <c r="AC543" s="96"/>
      <c r="AD543" s="96"/>
      <c r="AE543" s="96"/>
      <c r="AH543" s="85"/>
      <c r="AI543" s="79"/>
      <c r="AL543" s="76"/>
      <c r="AN543" s="62"/>
      <c r="AO543" s="62"/>
      <c r="AP543" s="70"/>
      <c r="AY543" s="70"/>
      <c r="AZ543" s="62"/>
      <c r="BA543" s="62"/>
      <c r="BB543" s="62"/>
      <c r="BC543" s="62"/>
      <c r="BD543" s="62"/>
      <c r="BE543" s="62"/>
      <c r="BF543" s="62"/>
      <c r="BG543" s="62"/>
      <c r="BH543" s="62"/>
    </row>
    <row r="544" spans="1:60" s="68" customFormat="1" x14ac:dyDescent="0.2">
      <c r="A544" s="62"/>
      <c r="B544" s="62"/>
      <c r="C544" s="75"/>
      <c r="D544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7"/>
      <c r="X544" s="5"/>
      <c r="Y544" s="96"/>
      <c r="Z544" s="96"/>
      <c r="AA544" s="96"/>
      <c r="AB544" s="96"/>
      <c r="AC544" s="96"/>
      <c r="AD544" s="96"/>
      <c r="AE544" s="96"/>
      <c r="AH544" s="85"/>
      <c r="AI544" s="79"/>
      <c r="AL544" s="76"/>
      <c r="AN544" s="62"/>
      <c r="AO544" s="62"/>
      <c r="AP544" s="70"/>
      <c r="AY544" s="70"/>
      <c r="AZ544" s="62"/>
      <c r="BA544" s="62"/>
      <c r="BB544" s="62"/>
      <c r="BC544" s="62"/>
      <c r="BD544" s="62"/>
      <c r="BE544" s="62"/>
      <c r="BF544" s="62"/>
      <c r="BG544" s="62"/>
      <c r="BH544" s="62"/>
    </row>
    <row r="545" spans="1:60" s="68" customFormat="1" x14ac:dyDescent="0.2">
      <c r="A545" s="62"/>
      <c r="B545" s="62"/>
      <c r="C545" s="75"/>
      <c r="D545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7"/>
      <c r="X545" s="5"/>
      <c r="Y545" s="96"/>
      <c r="Z545" s="96"/>
      <c r="AA545" s="96"/>
      <c r="AB545" s="96"/>
      <c r="AC545" s="96"/>
      <c r="AD545" s="96"/>
      <c r="AE545" s="96"/>
      <c r="AH545" s="85"/>
      <c r="AI545" s="79"/>
      <c r="AL545" s="76"/>
      <c r="AN545" s="62"/>
      <c r="AO545" s="62"/>
      <c r="AP545" s="70"/>
      <c r="AY545" s="70"/>
      <c r="AZ545" s="62"/>
      <c r="BA545" s="62"/>
      <c r="BB545" s="62"/>
      <c r="BC545" s="62"/>
      <c r="BD545" s="62"/>
      <c r="BE545" s="62"/>
      <c r="BF545" s="62"/>
      <c r="BG545" s="62"/>
      <c r="BH545" s="62"/>
    </row>
    <row r="546" spans="1:60" s="68" customFormat="1" x14ac:dyDescent="0.2">
      <c r="A546" s="62"/>
      <c r="B546" s="62"/>
      <c r="C546" s="75"/>
      <c r="D546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7"/>
      <c r="X546" s="5"/>
      <c r="Y546" s="96"/>
      <c r="Z546" s="96"/>
      <c r="AA546" s="96"/>
      <c r="AB546" s="96"/>
      <c r="AC546" s="96"/>
      <c r="AD546" s="96"/>
      <c r="AE546" s="96"/>
      <c r="AH546" s="85"/>
      <c r="AI546" s="79"/>
      <c r="AL546" s="76"/>
      <c r="AN546" s="62"/>
      <c r="AO546" s="62"/>
      <c r="AP546" s="70"/>
      <c r="AY546" s="70"/>
      <c r="AZ546" s="62"/>
      <c r="BA546" s="62"/>
      <c r="BB546" s="62"/>
      <c r="BC546" s="62"/>
      <c r="BD546" s="62"/>
      <c r="BE546" s="62"/>
      <c r="BF546" s="62"/>
      <c r="BG546" s="62"/>
      <c r="BH546" s="62"/>
    </row>
    <row r="547" spans="1:60" s="68" customFormat="1" x14ac:dyDescent="0.2">
      <c r="A547" s="62"/>
      <c r="B547" s="62"/>
      <c r="C547" s="75"/>
      <c r="D547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7"/>
      <c r="X547" s="5"/>
      <c r="Y547" s="96"/>
      <c r="Z547" s="96"/>
      <c r="AA547" s="96"/>
      <c r="AB547" s="96"/>
      <c r="AC547" s="96"/>
      <c r="AD547" s="96"/>
      <c r="AE547" s="96"/>
      <c r="AH547" s="85"/>
      <c r="AI547" s="79"/>
      <c r="AL547" s="76"/>
      <c r="AN547" s="62"/>
      <c r="AO547" s="62"/>
      <c r="AP547" s="70"/>
      <c r="AY547" s="70"/>
      <c r="AZ547" s="62"/>
      <c r="BA547" s="62"/>
      <c r="BB547" s="62"/>
      <c r="BC547" s="62"/>
      <c r="BD547" s="62"/>
      <c r="BE547" s="62"/>
      <c r="BF547" s="62"/>
      <c r="BG547" s="62"/>
      <c r="BH547" s="62"/>
    </row>
    <row r="548" spans="1:60" s="68" customFormat="1" x14ac:dyDescent="0.2">
      <c r="A548" s="62"/>
      <c r="B548" s="62"/>
      <c r="C548" s="75"/>
      <c r="D548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7"/>
      <c r="X548" s="5"/>
      <c r="Y548" s="96"/>
      <c r="Z548" s="96"/>
      <c r="AA548" s="96"/>
      <c r="AB548" s="96"/>
      <c r="AC548" s="96"/>
      <c r="AD548" s="96"/>
      <c r="AE548" s="96"/>
      <c r="AH548" s="85"/>
      <c r="AI548" s="79"/>
      <c r="AL548" s="76"/>
      <c r="AN548" s="62"/>
      <c r="AO548" s="62"/>
      <c r="AP548" s="70"/>
      <c r="AY548" s="70"/>
      <c r="AZ548" s="62"/>
      <c r="BA548" s="62"/>
      <c r="BB548" s="62"/>
      <c r="BC548" s="62"/>
      <c r="BD548" s="62"/>
      <c r="BE548" s="62"/>
      <c r="BF548" s="62"/>
      <c r="BG548" s="62"/>
      <c r="BH548" s="62"/>
    </row>
    <row r="549" spans="1:60" s="68" customFormat="1" x14ac:dyDescent="0.2">
      <c r="A549" s="62"/>
      <c r="B549" s="62"/>
      <c r="C549" s="75"/>
      <c r="D549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7"/>
      <c r="X549" s="5"/>
      <c r="Y549" s="96"/>
      <c r="Z549" s="96"/>
      <c r="AA549" s="96"/>
      <c r="AB549" s="96"/>
      <c r="AC549" s="96"/>
      <c r="AD549" s="96"/>
      <c r="AE549" s="96"/>
      <c r="AH549" s="85"/>
      <c r="AI549" s="79"/>
      <c r="AL549" s="76"/>
      <c r="AN549" s="62"/>
      <c r="AO549" s="62"/>
      <c r="AP549" s="70"/>
      <c r="AY549" s="70"/>
      <c r="AZ549" s="62"/>
      <c r="BA549" s="62"/>
      <c r="BB549" s="62"/>
      <c r="BC549" s="62"/>
      <c r="BD549" s="62"/>
      <c r="BE549" s="62"/>
      <c r="BF549" s="62"/>
      <c r="BG549" s="62"/>
      <c r="BH549" s="62"/>
    </row>
    <row r="550" spans="1:60" s="68" customFormat="1" x14ac:dyDescent="0.2">
      <c r="A550" s="62"/>
      <c r="B550" s="62"/>
      <c r="C550" s="75"/>
      <c r="D550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7"/>
      <c r="X550" s="5"/>
      <c r="Y550" s="96"/>
      <c r="Z550" s="96"/>
      <c r="AA550" s="96"/>
      <c r="AB550" s="96"/>
      <c r="AC550" s="96"/>
      <c r="AD550" s="96"/>
      <c r="AE550" s="96"/>
      <c r="AH550" s="85"/>
      <c r="AI550" s="79"/>
      <c r="AL550" s="76"/>
      <c r="AN550" s="62"/>
      <c r="AO550" s="62"/>
      <c r="AP550" s="70"/>
      <c r="AY550" s="70"/>
      <c r="AZ550" s="62"/>
      <c r="BA550" s="62"/>
      <c r="BB550" s="62"/>
      <c r="BC550" s="62"/>
      <c r="BD550" s="62"/>
      <c r="BE550" s="62"/>
      <c r="BF550" s="62"/>
      <c r="BG550" s="62"/>
      <c r="BH550" s="62"/>
    </row>
    <row r="551" spans="1:60" s="68" customFormat="1" x14ac:dyDescent="0.2">
      <c r="A551" s="62"/>
      <c r="B551" s="62"/>
      <c r="C551" s="75"/>
      <c r="D551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7"/>
      <c r="X551" s="5"/>
      <c r="Y551" s="96"/>
      <c r="Z551" s="96"/>
      <c r="AA551" s="96"/>
      <c r="AB551" s="96"/>
      <c r="AC551" s="96"/>
      <c r="AD551" s="96"/>
      <c r="AE551" s="96"/>
      <c r="AH551" s="85"/>
      <c r="AI551" s="79"/>
      <c r="AL551" s="76"/>
      <c r="AN551" s="62"/>
      <c r="AO551" s="62"/>
      <c r="AP551" s="70"/>
      <c r="AY551" s="70"/>
      <c r="AZ551" s="62"/>
      <c r="BA551" s="62"/>
      <c r="BB551" s="62"/>
      <c r="BC551" s="62"/>
      <c r="BD551" s="62"/>
      <c r="BE551" s="62"/>
      <c r="BF551" s="62"/>
      <c r="BG551" s="62"/>
      <c r="BH551" s="62"/>
    </row>
    <row r="552" spans="1:60" s="68" customFormat="1" x14ac:dyDescent="0.2">
      <c r="A552" s="62"/>
      <c r="B552" s="62"/>
      <c r="C552" s="75"/>
      <c r="D55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7"/>
      <c r="X552" s="5"/>
      <c r="Y552" s="96"/>
      <c r="Z552" s="96"/>
      <c r="AA552" s="96"/>
      <c r="AB552" s="96"/>
      <c r="AC552" s="96"/>
      <c r="AD552" s="96"/>
      <c r="AE552" s="96"/>
      <c r="AH552" s="85"/>
      <c r="AI552" s="79"/>
      <c r="AL552" s="76"/>
      <c r="AN552" s="62"/>
      <c r="AO552" s="62"/>
      <c r="AP552" s="70"/>
      <c r="AY552" s="70"/>
      <c r="AZ552" s="62"/>
      <c r="BA552" s="62"/>
      <c r="BB552" s="62"/>
      <c r="BC552" s="62"/>
      <c r="BD552" s="62"/>
      <c r="BE552" s="62"/>
      <c r="BF552" s="62"/>
      <c r="BG552" s="62"/>
      <c r="BH552" s="62"/>
    </row>
    <row r="553" spans="1:60" s="68" customFormat="1" x14ac:dyDescent="0.2">
      <c r="A553" s="62"/>
      <c r="B553" s="62"/>
      <c r="C553" s="75"/>
      <c r="D553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7"/>
      <c r="X553" s="5"/>
      <c r="Y553" s="96"/>
      <c r="Z553" s="96"/>
      <c r="AA553" s="96"/>
      <c r="AB553" s="96"/>
      <c r="AC553" s="96"/>
      <c r="AD553" s="96"/>
      <c r="AE553" s="96"/>
      <c r="AH553" s="85"/>
      <c r="AI553" s="79"/>
      <c r="AL553" s="76"/>
      <c r="AN553" s="62"/>
      <c r="AO553" s="62"/>
      <c r="AP553" s="70"/>
      <c r="AY553" s="70"/>
      <c r="AZ553" s="62"/>
      <c r="BA553" s="62"/>
      <c r="BB553" s="62"/>
      <c r="BC553" s="62"/>
      <c r="BD553" s="62"/>
      <c r="BE553" s="62"/>
      <c r="BF553" s="62"/>
      <c r="BG553" s="62"/>
      <c r="BH553" s="62"/>
    </row>
    <row r="554" spans="1:60" s="68" customFormat="1" x14ac:dyDescent="0.2">
      <c r="A554" s="62"/>
      <c r="B554" s="62"/>
      <c r="C554" s="75"/>
      <c r="D554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7"/>
      <c r="X554" s="5"/>
      <c r="Y554" s="96"/>
      <c r="Z554" s="96"/>
      <c r="AA554" s="96"/>
      <c r="AB554" s="96"/>
      <c r="AC554" s="96"/>
      <c r="AD554" s="96"/>
      <c r="AE554" s="96"/>
      <c r="AH554" s="85"/>
      <c r="AI554" s="79"/>
      <c r="AL554" s="76"/>
      <c r="AN554" s="62"/>
      <c r="AO554" s="62"/>
      <c r="AP554" s="70"/>
      <c r="AY554" s="70"/>
      <c r="AZ554" s="62"/>
      <c r="BA554" s="62"/>
      <c r="BB554" s="62"/>
      <c r="BC554" s="62"/>
      <c r="BD554" s="62"/>
      <c r="BE554" s="62"/>
      <c r="BF554" s="62"/>
      <c r="BG554" s="62"/>
      <c r="BH554" s="62"/>
    </row>
    <row r="555" spans="1:60" s="68" customFormat="1" x14ac:dyDescent="0.2">
      <c r="A555" s="62"/>
      <c r="B555" s="62"/>
      <c r="C555" s="75"/>
      <c r="D555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7"/>
      <c r="X555" s="5"/>
      <c r="Y555" s="96"/>
      <c r="Z555" s="96"/>
      <c r="AA555" s="96"/>
      <c r="AB555" s="96"/>
      <c r="AC555" s="96"/>
      <c r="AD555" s="96"/>
      <c r="AE555" s="96"/>
      <c r="AH555" s="85"/>
      <c r="AI555" s="79"/>
      <c r="AL555" s="76"/>
      <c r="AN555" s="62"/>
      <c r="AO555" s="62"/>
      <c r="AP555" s="70"/>
      <c r="AY555" s="70"/>
      <c r="AZ555" s="62"/>
      <c r="BA555" s="62"/>
      <c r="BB555" s="62"/>
      <c r="BC555" s="62"/>
      <c r="BD555" s="62"/>
      <c r="BE555" s="62"/>
      <c r="BF555" s="62"/>
      <c r="BG555" s="62"/>
      <c r="BH555" s="62"/>
    </row>
    <row r="556" spans="1:60" s="68" customFormat="1" x14ac:dyDescent="0.2">
      <c r="A556" s="62"/>
      <c r="B556" s="62"/>
      <c r="C556" s="75"/>
      <c r="D556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7"/>
      <c r="X556" s="5"/>
      <c r="Y556" s="96"/>
      <c r="Z556" s="96"/>
      <c r="AA556" s="96"/>
      <c r="AB556" s="96"/>
      <c r="AC556" s="96"/>
      <c r="AD556" s="96"/>
      <c r="AE556" s="96"/>
      <c r="AH556" s="85"/>
      <c r="AI556" s="79"/>
      <c r="AL556" s="76"/>
      <c r="AN556" s="62"/>
      <c r="AO556" s="62"/>
      <c r="AP556" s="70"/>
      <c r="AY556" s="70"/>
      <c r="AZ556" s="62"/>
      <c r="BA556" s="62"/>
      <c r="BB556" s="62"/>
      <c r="BC556" s="62"/>
      <c r="BD556" s="62"/>
      <c r="BE556" s="62"/>
      <c r="BF556" s="62"/>
      <c r="BG556" s="62"/>
      <c r="BH556" s="62"/>
    </row>
    <row r="557" spans="1:60" s="68" customFormat="1" x14ac:dyDescent="0.2">
      <c r="A557" s="62"/>
      <c r="B557" s="62"/>
      <c r="C557" s="75"/>
      <c r="D557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7"/>
      <c r="X557" s="5"/>
      <c r="Y557" s="96"/>
      <c r="Z557" s="96"/>
      <c r="AA557" s="96"/>
      <c r="AB557" s="96"/>
      <c r="AC557" s="96"/>
      <c r="AD557" s="96"/>
      <c r="AE557" s="96"/>
      <c r="AH557" s="85"/>
      <c r="AI557" s="79"/>
      <c r="AL557" s="76"/>
      <c r="AN557" s="62"/>
      <c r="AO557" s="62"/>
      <c r="AP557" s="70"/>
      <c r="AY557" s="70"/>
      <c r="AZ557" s="62"/>
      <c r="BA557" s="62"/>
      <c r="BB557" s="62"/>
      <c r="BC557" s="62"/>
      <c r="BD557" s="62"/>
      <c r="BE557" s="62"/>
      <c r="BF557" s="62"/>
      <c r="BG557" s="62"/>
      <c r="BH557" s="62"/>
    </row>
    <row r="558" spans="1:60" s="68" customFormat="1" x14ac:dyDescent="0.2">
      <c r="A558" s="62"/>
      <c r="B558" s="62"/>
      <c r="C558" s="75"/>
      <c r="D558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7"/>
      <c r="X558" s="5"/>
      <c r="Y558" s="96"/>
      <c r="Z558" s="96"/>
      <c r="AA558" s="96"/>
      <c r="AB558" s="96"/>
      <c r="AC558" s="96"/>
      <c r="AD558" s="96"/>
      <c r="AE558" s="96"/>
      <c r="AH558" s="85"/>
      <c r="AI558" s="79"/>
      <c r="AL558" s="76"/>
      <c r="AN558" s="62"/>
      <c r="AO558" s="62"/>
      <c r="AP558" s="70"/>
      <c r="AY558" s="70"/>
      <c r="AZ558" s="62"/>
      <c r="BA558" s="62"/>
      <c r="BB558" s="62"/>
      <c r="BC558" s="62"/>
      <c r="BD558" s="62"/>
      <c r="BE558" s="62"/>
      <c r="BF558" s="62"/>
      <c r="BG558" s="62"/>
      <c r="BH558" s="62"/>
    </row>
    <row r="559" spans="1:60" s="68" customFormat="1" x14ac:dyDescent="0.2">
      <c r="A559" s="62"/>
      <c r="B559" s="62"/>
      <c r="C559" s="75"/>
      <c r="D559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7"/>
      <c r="X559" s="5"/>
      <c r="Y559" s="96"/>
      <c r="Z559" s="96"/>
      <c r="AA559" s="96"/>
      <c r="AB559" s="96"/>
      <c r="AC559" s="96"/>
      <c r="AD559" s="96"/>
      <c r="AE559" s="96"/>
      <c r="AH559" s="85"/>
      <c r="AI559" s="79"/>
      <c r="AL559" s="76"/>
      <c r="AN559" s="62"/>
      <c r="AO559" s="62"/>
      <c r="AP559" s="70"/>
      <c r="AY559" s="70"/>
      <c r="AZ559" s="62"/>
      <c r="BA559" s="62"/>
      <c r="BB559" s="62"/>
      <c r="BC559" s="62"/>
      <c r="BD559" s="62"/>
      <c r="BE559" s="62"/>
      <c r="BF559" s="62"/>
      <c r="BG559" s="62"/>
      <c r="BH559" s="62"/>
    </row>
    <row r="560" spans="1:60" s="68" customFormat="1" x14ac:dyDescent="0.2">
      <c r="A560" s="62"/>
      <c r="B560" s="62"/>
      <c r="C560" s="75"/>
      <c r="D560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7"/>
      <c r="X560" s="5"/>
      <c r="Y560" s="96"/>
      <c r="Z560" s="96"/>
      <c r="AA560" s="96"/>
      <c r="AB560" s="96"/>
      <c r="AC560" s="96"/>
      <c r="AD560" s="96"/>
      <c r="AE560" s="96"/>
      <c r="AH560" s="85"/>
      <c r="AI560" s="79"/>
      <c r="AL560" s="76"/>
      <c r="AN560" s="62"/>
      <c r="AO560" s="62"/>
      <c r="AP560" s="70"/>
      <c r="AY560" s="70"/>
      <c r="AZ560" s="62"/>
      <c r="BA560" s="62"/>
      <c r="BB560" s="62"/>
      <c r="BC560" s="62"/>
      <c r="BD560" s="62"/>
      <c r="BE560" s="62"/>
      <c r="BF560" s="62"/>
      <c r="BG560" s="62"/>
      <c r="BH560" s="62"/>
    </row>
    <row r="561" spans="1:60" s="68" customFormat="1" x14ac:dyDescent="0.2">
      <c r="A561" s="62"/>
      <c r="B561" s="62"/>
      <c r="C561" s="75"/>
      <c r="D561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7"/>
      <c r="X561" s="5"/>
      <c r="Y561" s="96"/>
      <c r="Z561" s="96"/>
      <c r="AA561" s="96"/>
      <c r="AB561" s="96"/>
      <c r="AC561" s="96"/>
      <c r="AD561" s="96"/>
      <c r="AE561" s="96"/>
      <c r="AH561" s="85"/>
      <c r="AI561" s="79"/>
      <c r="AL561" s="76"/>
      <c r="AN561" s="62"/>
      <c r="AO561" s="62"/>
      <c r="AP561" s="70"/>
      <c r="AY561" s="70"/>
      <c r="AZ561" s="62"/>
      <c r="BA561" s="62"/>
      <c r="BB561" s="62"/>
      <c r="BC561" s="62"/>
      <c r="BD561" s="62"/>
      <c r="BE561" s="62"/>
      <c r="BF561" s="62"/>
      <c r="BG561" s="62"/>
      <c r="BH561" s="62"/>
    </row>
    <row r="562" spans="1:60" s="68" customFormat="1" x14ac:dyDescent="0.2">
      <c r="A562" s="62"/>
      <c r="B562" s="62"/>
      <c r="C562" s="75"/>
      <c r="D5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7"/>
      <c r="X562" s="5"/>
      <c r="Y562" s="96"/>
      <c r="Z562" s="96"/>
      <c r="AA562" s="96"/>
      <c r="AB562" s="96"/>
      <c r="AC562" s="96"/>
      <c r="AD562" s="96"/>
      <c r="AE562" s="96"/>
      <c r="AH562" s="85"/>
      <c r="AI562" s="79"/>
      <c r="AL562" s="76"/>
      <c r="AN562" s="62"/>
      <c r="AO562" s="62"/>
      <c r="AP562" s="70"/>
      <c r="AY562" s="70"/>
      <c r="AZ562" s="62"/>
      <c r="BA562" s="62"/>
      <c r="BB562" s="62"/>
      <c r="BC562" s="62"/>
      <c r="BD562" s="62"/>
      <c r="BE562" s="62"/>
      <c r="BF562" s="62"/>
      <c r="BG562" s="62"/>
      <c r="BH562" s="62"/>
    </row>
    <row r="563" spans="1:60" s="68" customFormat="1" x14ac:dyDescent="0.2">
      <c r="A563" s="62"/>
      <c r="B563" s="62"/>
      <c r="C563" s="75"/>
      <c r="D563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7"/>
      <c r="X563" s="5"/>
      <c r="Y563" s="96"/>
      <c r="Z563" s="96"/>
      <c r="AA563" s="96"/>
      <c r="AB563" s="96"/>
      <c r="AC563" s="96"/>
      <c r="AD563" s="96"/>
      <c r="AE563" s="96"/>
      <c r="AH563" s="85"/>
      <c r="AI563" s="79"/>
      <c r="AL563" s="76"/>
      <c r="AN563" s="62"/>
      <c r="AO563" s="62"/>
      <c r="AP563" s="70"/>
      <c r="AY563" s="70"/>
      <c r="AZ563" s="62"/>
      <c r="BA563" s="62"/>
      <c r="BB563" s="62"/>
      <c r="BC563" s="62"/>
      <c r="BD563" s="62"/>
      <c r="BE563" s="62"/>
      <c r="BF563" s="62"/>
      <c r="BG563" s="62"/>
      <c r="BH563" s="62"/>
    </row>
    <row r="564" spans="1:60" s="68" customFormat="1" x14ac:dyDescent="0.2">
      <c r="A564" s="62"/>
      <c r="B564" s="62"/>
      <c r="C564" s="75"/>
      <c r="D564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7"/>
      <c r="X564" s="5"/>
      <c r="Y564" s="96"/>
      <c r="Z564" s="96"/>
      <c r="AA564" s="96"/>
      <c r="AB564" s="96"/>
      <c r="AC564" s="96"/>
      <c r="AD564" s="96"/>
      <c r="AE564" s="96"/>
      <c r="AH564" s="85"/>
      <c r="AI564" s="79"/>
      <c r="AL564" s="76"/>
      <c r="AN564" s="62"/>
      <c r="AO564" s="62"/>
      <c r="AP564" s="70"/>
      <c r="AY564" s="70"/>
      <c r="AZ564" s="62"/>
      <c r="BA564" s="62"/>
      <c r="BB564" s="62"/>
      <c r="BC564" s="62"/>
      <c r="BD564" s="62"/>
      <c r="BE564" s="62"/>
      <c r="BF564" s="62"/>
      <c r="BG564" s="62"/>
      <c r="BH564" s="62"/>
    </row>
    <row r="565" spans="1:60" s="68" customFormat="1" x14ac:dyDescent="0.2">
      <c r="A565" s="62"/>
      <c r="B565" s="62"/>
      <c r="C565" s="75"/>
      <c r="D565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7"/>
      <c r="X565" s="5"/>
      <c r="Y565" s="96"/>
      <c r="Z565" s="96"/>
      <c r="AA565" s="96"/>
      <c r="AB565" s="96"/>
      <c r="AC565" s="96"/>
      <c r="AD565" s="96"/>
      <c r="AE565" s="96"/>
      <c r="AH565" s="85"/>
      <c r="AI565" s="79"/>
      <c r="AL565" s="76"/>
      <c r="AN565" s="62"/>
      <c r="AO565" s="62"/>
      <c r="AP565" s="70"/>
      <c r="AY565" s="70"/>
      <c r="AZ565" s="62"/>
      <c r="BA565" s="62"/>
      <c r="BB565" s="62"/>
      <c r="BC565" s="62"/>
      <c r="BD565" s="62"/>
      <c r="BE565" s="62"/>
      <c r="BF565" s="62"/>
      <c r="BG565" s="62"/>
      <c r="BH565" s="62"/>
    </row>
    <row r="566" spans="1:60" s="68" customFormat="1" x14ac:dyDescent="0.2">
      <c r="A566" s="62"/>
      <c r="B566" s="62"/>
      <c r="C566" s="75"/>
      <c r="D566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7"/>
      <c r="X566" s="5"/>
      <c r="Y566" s="96"/>
      <c r="Z566" s="96"/>
      <c r="AA566" s="96"/>
      <c r="AB566" s="96"/>
      <c r="AC566" s="96"/>
      <c r="AD566" s="96"/>
      <c r="AE566" s="96"/>
      <c r="AH566" s="85"/>
      <c r="AI566" s="79"/>
      <c r="AL566" s="76"/>
      <c r="AN566" s="62"/>
      <c r="AO566" s="62"/>
      <c r="AP566" s="70"/>
      <c r="AY566" s="70"/>
      <c r="AZ566" s="62"/>
      <c r="BA566" s="62"/>
      <c r="BB566" s="62"/>
      <c r="BC566" s="62"/>
      <c r="BD566" s="62"/>
      <c r="BE566" s="62"/>
      <c r="BF566" s="62"/>
      <c r="BG566" s="62"/>
      <c r="BH566" s="62"/>
    </row>
    <row r="567" spans="1:60" s="68" customFormat="1" x14ac:dyDescent="0.2">
      <c r="A567" s="62"/>
      <c r="B567" s="62"/>
      <c r="C567" s="75"/>
      <c r="D567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7"/>
      <c r="X567" s="5"/>
      <c r="Y567" s="96"/>
      <c r="Z567" s="96"/>
      <c r="AA567" s="96"/>
      <c r="AB567" s="96"/>
      <c r="AC567" s="96"/>
      <c r="AD567" s="96"/>
      <c r="AE567" s="96"/>
      <c r="AH567" s="85"/>
      <c r="AI567" s="79"/>
      <c r="AL567" s="76"/>
      <c r="AN567" s="62"/>
      <c r="AO567" s="62"/>
      <c r="AP567" s="70"/>
      <c r="AY567" s="70"/>
      <c r="AZ567" s="62"/>
      <c r="BA567" s="62"/>
      <c r="BB567" s="62"/>
      <c r="BC567" s="62"/>
      <c r="BD567" s="62"/>
      <c r="BE567" s="62"/>
      <c r="BF567" s="62"/>
      <c r="BG567" s="62"/>
      <c r="BH567" s="62"/>
    </row>
    <row r="568" spans="1:60" s="68" customFormat="1" x14ac:dyDescent="0.2">
      <c r="A568" s="62"/>
      <c r="B568" s="62"/>
      <c r="C568" s="75"/>
      <c r="D568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7"/>
      <c r="X568" s="5"/>
      <c r="Y568" s="96"/>
      <c r="Z568" s="96"/>
      <c r="AA568" s="96"/>
      <c r="AB568" s="96"/>
      <c r="AC568" s="96"/>
      <c r="AD568" s="96"/>
      <c r="AE568" s="96"/>
      <c r="AH568" s="85"/>
      <c r="AI568" s="79"/>
      <c r="AL568" s="76"/>
      <c r="AN568" s="62"/>
      <c r="AO568" s="62"/>
      <c r="AP568" s="70"/>
      <c r="AY568" s="70"/>
      <c r="AZ568" s="62"/>
      <c r="BA568" s="62"/>
      <c r="BB568" s="62"/>
      <c r="BC568" s="62"/>
      <c r="BD568" s="62"/>
      <c r="BE568" s="62"/>
      <c r="BF568" s="62"/>
      <c r="BG568" s="62"/>
      <c r="BH568" s="62"/>
    </row>
    <row r="569" spans="1:60" s="68" customFormat="1" x14ac:dyDescent="0.2">
      <c r="A569" s="62"/>
      <c r="B569" s="62"/>
      <c r="C569" s="75"/>
      <c r="D569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7"/>
      <c r="X569" s="5"/>
      <c r="Y569" s="96"/>
      <c r="Z569" s="96"/>
      <c r="AA569" s="96"/>
      <c r="AB569" s="96"/>
      <c r="AC569" s="96"/>
      <c r="AD569" s="96"/>
      <c r="AE569" s="96"/>
      <c r="AH569" s="85"/>
      <c r="AI569" s="79"/>
      <c r="AL569" s="76"/>
      <c r="AN569" s="62"/>
      <c r="AO569" s="62"/>
      <c r="AP569" s="70"/>
      <c r="AY569" s="70"/>
      <c r="AZ569" s="62"/>
      <c r="BA569" s="62"/>
      <c r="BB569" s="62"/>
      <c r="BC569" s="62"/>
      <c r="BD569" s="62"/>
      <c r="BE569" s="62"/>
      <c r="BF569" s="62"/>
      <c r="BG569" s="62"/>
      <c r="BH569" s="62"/>
    </row>
    <row r="570" spans="1:60" s="68" customFormat="1" x14ac:dyDescent="0.2">
      <c r="A570" s="62"/>
      <c r="B570" s="62"/>
      <c r="C570" s="75"/>
      <c r="D570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7"/>
      <c r="X570" s="5"/>
      <c r="Y570" s="96"/>
      <c r="Z570" s="96"/>
      <c r="AA570" s="96"/>
      <c r="AB570" s="96"/>
      <c r="AC570" s="96"/>
      <c r="AD570" s="96"/>
      <c r="AE570" s="96"/>
      <c r="AH570" s="85"/>
      <c r="AI570" s="79"/>
      <c r="AL570" s="76"/>
      <c r="AN570" s="62"/>
      <c r="AO570" s="62"/>
      <c r="AP570" s="70"/>
      <c r="AY570" s="70"/>
      <c r="AZ570" s="62"/>
      <c r="BA570" s="62"/>
      <c r="BB570" s="62"/>
      <c r="BC570" s="62"/>
      <c r="BD570" s="62"/>
      <c r="BE570" s="62"/>
      <c r="BF570" s="62"/>
      <c r="BG570" s="62"/>
      <c r="BH570" s="62"/>
    </row>
    <row r="571" spans="1:60" s="68" customFormat="1" x14ac:dyDescent="0.2">
      <c r="A571" s="62"/>
      <c r="B571" s="62"/>
      <c r="C571" s="75"/>
      <c r="D571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7"/>
      <c r="X571" s="5"/>
      <c r="Y571" s="96"/>
      <c r="Z571" s="96"/>
      <c r="AA571" s="96"/>
      <c r="AB571" s="96"/>
      <c r="AC571" s="96"/>
      <c r="AD571" s="96"/>
      <c r="AE571" s="96"/>
      <c r="AH571" s="85"/>
      <c r="AI571" s="79"/>
      <c r="AL571" s="76"/>
      <c r="AN571" s="62"/>
      <c r="AO571" s="62"/>
      <c r="AP571" s="70"/>
      <c r="AY571" s="70"/>
      <c r="AZ571" s="62"/>
      <c r="BA571" s="62"/>
      <c r="BB571" s="62"/>
      <c r="BC571" s="62"/>
      <c r="BD571" s="62"/>
      <c r="BE571" s="62"/>
      <c r="BF571" s="62"/>
      <c r="BG571" s="62"/>
      <c r="BH571" s="62"/>
    </row>
    <row r="572" spans="1:60" s="68" customFormat="1" x14ac:dyDescent="0.2">
      <c r="A572" s="62"/>
      <c r="B572" s="62"/>
      <c r="C572" s="75"/>
      <c r="D57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7"/>
      <c r="X572" s="5"/>
      <c r="Y572" s="96"/>
      <c r="Z572" s="96"/>
      <c r="AA572" s="96"/>
      <c r="AB572" s="96"/>
      <c r="AC572" s="96"/>
      <c r="AD572" s="96"/>
      <c r="AE572" s="96"/>
      <c r="AH572" s="85"/>
      <c r="AI572" s="79"/>
      <c r="AL572" s="76"/>
      <c r="AN572" s="62"/>
      <c r="AO572" s="62"/>
      <c r="AP572" s="70"/>
      <c r="AY572" s="70"/>
      <c r="AZ572" s="62"/>
      <c r="BA572" s="62"/>
      <c r="BB572" s="62"/>
      <c r="BC572" s="62"/>
      <c r="BD572" s="62"/>
      <c r="BE572" s="62"/>
      <c r="BF572" s="62"/>
      <c r="BG572" s="62"/>
      <c r="BH572" s="62"/>
    </row>
    <row r="573" spans="1:60" s="68" customFormat="1" x14ac:dyDescent="0.2">
      <c r="A573" s="62"/>
      <c r="B573" s="62"/>
      <c r="C573" s="75"/>
      <c r="D573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7"/>
      <c r="X573" s="5"/>
      <c r="Y573" s="96"/>
      <c r="Z573" s="96"/>
      <c r="AA573" s="96"/>
      <c r="AB573" s="96"/>
      <c r="AC573" s="96"/>
      <c r="AD573" s="96"/>
      <c r="AE573" s="96"/>
      <c r="AH573" s="85"/>
      <c r="AI573" s="79"/>
      <c r="AL573" s="76"/>
      <c r="AN573" s="62"/>
      <c r="AO573" s="62"/>
      <c r="AP573" s="70"/>
      <c r="AY573" s="70"/>
      <c r="AZ573" s="62"/>
      <c r="BA573" s="62"/>
      <c r="BB573" s="62"/>
      <c r="BC573" s="62"/>
      <c r="BD573" s="62"/>
      <c r="BE573" s="62"/>
      <c r="BF573" s="62"/>
      <c r="BG573" s="62"/>
      <c r="BH573" s="62"/>
    </row>
    <row r="574" spans="1:60" s="68" customFormat="1" x14ac:dyDescent="0.2">
      <c r="A574" s="62"/>
      <c r="B574" s="62"/>
      <c r="C574" s="75"/>
      <c r="D574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7"/>
      <c r="X574" s="5"/>
      <c r="Y574" s="96"/>
      <c r="Z574" s="96"/>
      <c r="AA574" s="96"/>
      <c r="AB574" s="96"/>
      <c r="AC574" s="96"/>
      <c r="AD574" s="96"/>
      <c r="AE574" s="96"/>
      <c r="AH574" s="85"/>
      <c r="AI574" s="79"/>
      <c r="AL574" s="76"/>
      <c r="AN574" s="62"/>
      <c r="AO574" s="62"/>
      <c r="AP574" s="70"/>
      <c r="AY574" s="70"/>
      <c r="AZ574" s="62"/>
      <c r="BA574" s="62"/>
      <c r="BB574" s="62"/>
      <c r="BC574" s="62"/>
      <c r="BD574" s="62"/>
      <c r="BE574" s="62"/>
      <c r="BF574" s="62"/>
      <c r="BG574" s="62"/>
      <c r="BH574" s="62"/>
    </row>
    <row r="575" spans="1:60" s="68" customFormat="1" x14ac:dyDescent="0.2">
      <c r="A575" s="62"/>
      <c r="B575" s="62"/>
      <c r="C575" s="75"/>
      <c r="D575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7"/>
      <c r="X575" s="5"/>
      <c r="Y575" s="96"/>
      <c r="Z575" s="96"/>
      <c r="AA575" s="96"/>
      <c r="AB575" s="96"/>
      <c r="AC575" s="96"/>
      <c r="AD575" s="96"/>
      <c r="AE575" s="96"/>
      <c r="AH575" s="85"/>
      <c r="AI575" s="79"/>
      <c r="AL575" s="76"/>
      <c r="AN575" s="62"/>
      <c r="AO575" s="62"/>
      <c r="AP575" s="70"/>
      <c r="AY575" s="70"/>
      <c r="AZ575" s="62"/>
      <c r="BA575" s="62"/>
      <c r="BB575" s="62"/>
      <c r="BC575" s="62"/>
      <c r="BD575" s="62"/>
      <c r="BE575" s="62"/>
      <c r="BF575" s="62"/>
      <c r="BG575" s="62"/>
      <c r="BH575" s="62"/>
    </row>
    <row r="576" spans="1:60" s="68" customFormat="1" x14ac:dyDescent="0.2">
      <c r="A576" s="62"/>
      <c r="B576" s="62"/>
      <c r="C576" s="75"/>
      <c r="D576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7"/>
      <c r="X576" s="5"/>
      <c r="Y576" s="96"/>
      <c r="Z576" s="96"/>
      <c r="AA576" s="96"/>
      <c r="AB576" s="96"/>
      <c r="AC576" s="96"/>
      <c r="AD576" s="96"/>
      <c r="AE576" s="96"/>
      <c r="AH576" s="85"/>
      <c r="AI576" s="79"/>
      <c r="AL576" s="76"/>
      <c r="AN576" s="62"/>
      <c r="AO576" s="62"/>
      <c r="AP576" s="70"/>
      <c r="AY576" s="70"/>
      <c r="AZ576" s="62"/>
      <c r="BA576" s="62"/>
      <c r="BB576" s="62"/>
      <c r="BC576" s="62"/>
      <c r="BD576" s="62"/>
      <c r="BE576" s="62"/>
      <c r="BF576" s="62"/>
      <c r="BG576" s="62"/>
      <c r="BH576" s="62"/>
    </row>
    <row r="577" spans="1:60" s="68" customFormat="1" x14ac:dyDescent="0.2">
      <c r="A577" s="62"/>
      <c r="B577" s="62"/>
      <c r="C577" s="75"/>
      <c r="D577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7"/>
      <c r="X577" s="5"/>
      <c r="Y577" s="96"/>
      <c r="Z577" s="96"/>
      <c r="AA577" s="96"/>
      <c r="AB577" s="96"/>
      <c r="AC577" s="96"/>
      <c r="AD577" s="96"/>
      <c r="AE577" s="96"/>
      <c r="AH577" s="85"/>
      <c r="AI577" s="79"/>
      <c r="AL577" s="76"/>
      <c r="AN577" s="62"/>
      <c r="AO577" s="62"/>
      <c r="AP577" s="70"/>
      <c r="AY577" s="70"/>
      <c r="AZ577" s="62"/>
      <c r="BA577" s="62"/>
      <c r="BB577" s="62"/>
      <c r="BC577" s="62"/>
      <c r="BD577" s="62"/>
      <c r="BE577" s="62"/>
      <c r="BF577" s="62"/>
      <c r="BG577" s="62"/>
      <c r="BH577" s="62"/>
    </row>
    <row r="578" spans="1:60" s="68" customFormat="1" x14ac:dyDescent="0.2">
      <c r="A578" s="62"/>
      <c r="B578" s="62"/>
      <c r="C578" s="75"/>
      <c r="D578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7"/>
      <c r="X578" s="5"/>
      <c r="Y578" s="96"/>
      <c r="Z578" s="96"/>
      <c r="AA578" s="96"/>
      <c r="AB578" s="96"/>
      <c r="AC578" s="96"/>
      <c r="AD578" s="96"/>
      <c r="AE578" s="96"/>
      <c r="AH578" s="85"/>
      <c r="AI578" s="79"/>
      <c r="AL578" s="76"/>
      <c r="AN578" s="62"/>
      <c r="AO578" s="62"/>
      <c r="AP578" s="70"/>
      <c r="AY578" s="70"/>
      <c r="AZ578" s="62"/>
      <c r="BA578" s="62"/>
      <c r="BB578" s="62"/>
      <c r="BC578" s="62"/>
      <c r="BD578" s="62"/>
      <c r="BE578" s="62"/>
      <c r="BF578" s="62"/>
      <c r="BG578" s="62"/>
      <c r="BH578" s="62"/>
    </row>
    <row r="579" spans="1:60" s="68" customFormat="1" x14ac:dyDescent="0.2">
      <c r="A579" s="62"/>
      <c r="B579" s="62"/>
      <c r="C579" s="75"/>
      <c r="D579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7"/>
      <c r="X579" s="5"/>
      <c r="Y579" s="96"/>
      <c r="Z579" s="96"/>
      <c r="AA579" s="96"/>
      <c r="AB579" s="96"/>
      <c r="AC579" s="96"/>
      <c r="AD579" s="96"/>
      <c r="AE579" s="96"/>
      <c r="AH579" s="85"/>
      <c r="AI579" s="79"/>
      <c r="AL579" s="76"/>
      <c r="AN579" s="62"/>
      <c r="AO579" s="62"/>
      <c r="AP579" s="70"/>
      <c r="AY579" s="70"/>
      <c r="AZ579" s="62"/>
      <c r="BA579" s="62"/>
      <c r="BB579" s="62"/>
      <c r="BC579" s="62"/>
      <c r="BD579" s="62"/>
      <c r="BE579" s="62"/>
      <c r="BF579" s="62"/>
      <c r="BG579" s="62"/>
      <c r="BH579" s="62"/>
    </row>
    <row r="580" spans="1:60" s="68" customFormat="1" x14ac:dyDescent="0.2">
      <c r="A580" s="62"/>
      <c r="B580" s="62"/>
      <c r="C580" s="75"/>
      <c r="D580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7"/>
      <c r="X580" s="5"/>
      <c r="Y580" s="96"/>
      <c r="Z580" s="96"/>
      <c r="AA580" s="96"/>
      <c r="AB580" s="96"/>
      <c r="AC580" s="96"/>
      <c r="AD580" s="96"/>
      <c r="AE580" s="96"/>
      <c r="AH580" s="85"/>
      <c r="AI580" s="79"/>
      <c r="AL580" s="76"/>
      <c r="AN580" s="62"/>
      <c r="AO580" s="62"/>
      <c r="AP580" s="70"/>
      <c r="AY580" s="70"/>
      <c r="AZ580" s="62"/>
      <c r="BA580" s="62"/>
      <c r="BB580" s="62"/>
      <c r="BC580" s="62"/>
      <c r="BD580" s="62"/>
      <c r="BE580" s="62"/>
      <c r="BF580" s="62"/>
      <c r="BG580" s="62"/>
      <c r="BH580" s="62"/>
    </row>
    <row r="581" spans="1:60" s="68" customFormat="1" x14ac:dyDescent="0.2">
      <c r="A581" s="62"/>
      <c r="B581" s="62"/>
      <c r="C581" s="75"/>
      <c r="D581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7"/>
      <c r="X581" s="5"/>
      <c r="Y581" s="96"/>
      <c r="Z581" s="96"/>
      <c r="AA581" s="96"/>
      <c r="AB581" s="96"/>
      <c r="AC581" s="96"/>
      <c r="AD581" s="96"/>
      <c r="AE581" s="96"/>
      <c r="AH581" s="85"/>
      <c r="AI581" s="79"/>
      <c r="AL581" s="76"/>
      <c r="AN581" s="62"/>
      <c r="AO581" s="62"/>
      <c r="AP581" s="70"/>
      <c r="AY581" s="70"/>
      <c r="AZ581" s="62"/>
      <c r="BA581" s="62"/>
      <c r="BB581" s="62"/>
      <c r="BC581" s="62"/>
      <c r="BD581" s="62"/>
      <c r="BE581" s="62"/>
      <c r="BF581" s="62"/>
      <c r="BG581" s="62"/>
      <c r="BH581" s="62"/>
    </row>
    <row r="582" spans="1:60" s="68" customFormat="1" x14ac:dyDescent="0.2">
      <c r="A582" s="62"/>
      <c r="B582" s="62"/>
      <c r="C582" s="75"/>
      <c r="D58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7"/>
      <c r="X582" s="5"/>
      <c r="Y582" s="96"/>
      <c r="Z582" s="96"/>
      <c r="AA582" s="96"/>
      <c r="AB582" s="96"/>
      <c r="AC582" s="96"/>
      <c r="AD582" s="96"/>
      <c r="AE582" s="96"/>
      <c r="AH582" s="85"/>
      <c r="AI582" s="79"/>
      <c r="AL582" s="76"/>
      <c r="AN582" s="62"/>
      <c r="AO582" s="62"/>
      <c r="AP582" s="70"/>
      <c r="AY582" s="70"/>
      <c r="AZ582" s="62"/>
      <c r="BA582" s="62"/>
      <c r="BB582" s="62"/>
      <c r="BC582" s="62"/>
      <c r="BD582" s="62"/>
      <c r="BE582" s="62"/>
      <c r="BF582" s="62"/>
      <c r="BG582" s="62"/>
      <c r="BH582" s="62"/>
    </row>
    <row r="583" spans="1:60" s="68" customFormat="1" x14ac:dyDescent="0.2">
      <c r="A583" s="62"/>
      <c r="B583" s="62"/>
      <c r="C583" s="75"/>
      <c r="D583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7"/>
      <c r="X583" s="5"/>
      <c r="Y583" s="96"/>
      <c r="Z583" s="96"/>
      <c r="AA583" s="96"/>
      <c r="AB583" s="96"/>
      <c r="AC583" s="96"/>
      <c r="AD583" s="96"/>
      <c r="AE583" s="96"/>
      <c r="AH583" s="85"/>
      <c r="AI583" s="79"/>
      <c r="AL583" s="76"/>
      <c r="AN583" s="62"/>
      <c r="AO583" s="62"/>
      <c r="AP583" s="70"/>
      <c r="AY583" s="70"/>
      <c r="AZ583" s="62"/>
      <c r="BA583" s="62"/>
      <c r="BB583" s="62"/>
      <c r="BC583" s="62"/>
      <c r="BD583" s="62"/>
      <c r="BE583" s="62"/>
      <c r="BF583" s="62"/>
      <c r="BG583" s="62"/>
      <c r="BH583" s="62"/>
    </row>
    <row r="584" spans="1:60" s="68" customFormat="1" x14ac:dyDescent="0.2">
      <c r="A584" s="62"/>
      <c r="B584" s="62"/>
      <c r="C584" s="75"/>
      <c r="D584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7"/>
      <c r="X584" s="5"/>
      <c r="Y584" s="96"/>
      <c r="Z584" s="96"/>
      <c r="AA584" s="96"/>
      <c r="AB584" s="96"/>
      <c r="AC584" s="96"/>
      <c r="AD584" s="96"/>
      <c r="AE584" s="96"/>
      <c r="AH584" s="85"/>
      <c r="AI584" s="79"/>
      <c r="AL584" s="76"/>
      <c r="AN584" s="62"/>
      <c r="AO584" s="62"/>
      <c r="AP584" s="70"/>
      <c r="AY584" s="70"/>
      <c r="AZ584" s="62"/>
      <c r="BA584" s="62"/>
      <c r="BB584" s="62"/>
      <c r="BC584" s="62"/>
      <c r="BD584" s="62"/>
      <c r="BE584" s="62"/>
      <c r="BF584" s="62"/>
      <c r="BG584" s="62"/>
      <c r="BH584" s="62"/>
    </row>
    <row r="585" spans="1:60" s="68" customFormat="1" x14ac:dyDescent="0.2">
      <c r="A585" s="62"/>
      <c r="B585" s="62"/>
      <c r="C585" s="75"/>
      <c r="D585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7"/>
      <c r="X585" s="5"/>
      <c r="Y585" s="96"/>
      <c r="Z585" s="96"/>
      <c r="AA585" s="96"/>
      <c r="AB585" s="96"/>
      <c r="AC585" s="96"/>
      <c r="AD585" s="96"/>
      <c r="AE585" s="96"/>
      <c r="AH585" s="85"/>
      <c r="AI585" s="79"/>
      <c r="AL585" s="76"/>
      <c r="AN585" s="62"/>
      <c r="AO585" s="62"/>
      <c r="AP585" s="70"/>
      <c r="AY585" s="70"/>
      <c r="AZ585" s="62"/>
      <c r="BA585" s="62"/>
      <c r="BB585" s="62"/>
      <c r="BC585" s="62"/>
      <c r="BD585" s="62"/>
      <c r="BE585" s="62"/>
      <c r="BF585" s="62"/>
      <c r="BG585" s="62"/>
      <c r="BH585" s="62"/>
    </row>
    <row r="586" spans="1:60" s="68" customFormat="1" x14ac:dyDescent="0.2">
      <c r="A586" s="62"/>
      <c r="B586" s="62"/>
      <c r="C586" s="75"/>
      <c r="D586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7"/>
      <c r="X586" s="5"/>
      <c r="Y586" s="96"/>
      <c r="Z586" s="96"/>
      <c r="AA586" s="96"/>
      <c r="AB586" s="96"/>
      <c r="AC586" s="96"/>
      <c r="AD586" s="96"/>
      <c r="AE586" s="96"/>
      <c r="AH586" s="85"/>
      <c r="AI586" s="79"/>
      <c r="AL586" s="76"/>
      <c r="AN586" s="62"/>
      <c r="AO586" s="62"/>
      <c r="AP586" s="70"/>
      <c r="AY586" s="70"/>
      <c r="AZ586" s="62"/>
      <c r="BA586" s="62"/>
      <c r="BB586" s="62"/>
      <c r="BC586" s="62"/>
      <c r="BD586" s="62"/>
      <c r="BE586" s="62"/>
      <c r="BF586" s="62"/>
      <c r="BG586" s="62"/>
      <c r="BH586" s="62"/>
    </row>
    <row r="587" spans="1:60" s="68" customFormat="1" x14ac:dyDescent="0.2">
      <c r="A587" s="62"/>
      <c r="B587" s="62"/>
      <c r="C587" s="75"/>
      <c r="D587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7"/>
      <c r="X587" s="5"/>
      <c r="Y587" s="96"/>
      <c r="Z587" s="96"/>
      <c r="AA587" s="96"/>
      <c r="AB587" s="96"/>
      <c r="AC587" s="96"/>
      <c r="AD587" s="96"/>
      <c r="AE587" s="96"/>
      <c r="AH587" s="85"/>
      <c r="AI587" s="79"/>
      <c r="AL587" s="76"/>
      <c r="AN587" s="62"/>
      <c r="AO587" s="62"/>
      <c r="AP587" s="70"/>
      <c r="AY587" s="70"/>
      <c r="AZ587" s="62"/>
      <c r="BA587" s="62"/>
      <c r="BB587" s="62"/>
      <c r="BC587" s="62"/>
      <c r="BD587" s="62"/>
      <c r="BE587" s="62"/>
      <c r="BF587" s="62"/>
      <c r="BG587" s="62"/>
      <c r="BH587" s="62"/>
    </row>
    <row r="588" spans="1:60" s="68" customFormat="1" x14ac:dyDescent="0.2">
      <c r="A588" s="62"/>
      <c r="B588" s="62"/>
      <c r="C588" s="75"/>
      <c r="D588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7"/>
      <c r="X588" s="5"/>
      <c r="Y588" s="96"/>
      <c r="Z588" s="96"/>
      <c r="AA588" s="96"/>
      <c r="AB588" s="96"/>
      <c r="AC588" s="96"/>
      <c r="AD588" s="96"/>
      <c r="AE588" s="96"/>
      <c r="AH588" s="85"/>
      <c r="AI588" s="79"/>
      <c r="AL588" s="76"/>
      <c r="AN588" s="62"/>
      <c r="AO588" s="62"/>
      <c r="AP588" s="70"/>
      <c r="AY588" s="70"/>
      <c r="AZ588" s="62"/>
      <c r="BA588" s="62"/>
      <c r="BB588" s="62"/>
      <c r="BC588" s="62"/>
      <c r="BD588" s="62"/>
      <c r="BE588" s="62"/>
      <c r="BF588" s="62"/>
      <c r="BG588" s="62"/>
      <c r="BH588" s="62"/>
    </row>
    <row r="589" spans="1:60" s="68" customFormat="1" x14ac:dyDescent="0.2">
      <c r="A589" s="62"/>
      <c r="B589" s="62"/>
      <c r="C589" s="75"/>
      <c r="D589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7"/>
      <c r="X589" s="5"/>
      <c r="Y589" s="96"/>
      <c r="Z589" s="96"/>
      <c r="AA589" s="96"/>
      <c r="AB589" s="96"/>
      <c r="AC589" s="96"/>
      <c r="AD589" s="96"/>
      <c r="AE589" s="96"/>
      <c r="AH589" s="85"/>
      <c r="AI589" s="79"/>
      <c r="AL589" s="76"/>
      <c r="AN589" s="62"/>
      <c r="AO589" s="62"/>
      <c r="AP589" s="70"/>
      <c r="AY589" s="70"/>
      <c r="AZ589" s="62"/>
      <c r="BA589" s="62"/>
      <c r="BB589" s="62"/>
      <c r="BC589" s="62"/>
      <c r="BD589" s="62"/>
      <c r="BE589" s="62"/>
      <c r="BF589" s="62"/>
      <c r="BG589" s="62"/>
      <c r="BH589" s="62"/>
    </row>
    <row r="590" spans="1:60" s="68" customFormat="1" x14ac:dyDescent="0.2">
      <c r="A590" s="62"/>
      <c r="B590" s="62"/>
      <c r="C590" s="75"/>
      <c r="D590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7"/>
      <c r="X590" s="5"/>
      <c r="Y590" s="96"/>
      <c r="Z590" s="96"/>
      <c r="AA590" s="96"/>
      <c r="AB590" s="96"/>
      <c r="AC590" s="96"/>
      <c r="AD590" s="96"/>
      <c r="AE590" s="96"/>
      <c r="AH590" s="85"/>
      <c r="AI590" s="79"/>
      <c r="AL590" s="76"/>
      <c r="AN590" s="62"/>
      <c r="AO590" s="62"/>
      <c r="AP590" s="70"/>
      <c r="AY590" s="70"/>
      <c r="AZ590" s="62"/>
      <c r="BA590" s="62"/>
      <c r="BB590" s="62"/>
      <c r="BC590" s="62"/>
      <c r="BD590" s="62"/>
      <c r="BE590" s="62"/>
      <c r="BF590" s="62"/>
      <c r="BG590" s="62"/>
      <c r="BH590" s="62"/>
    </row>
    <row r="591" spans="1:60" s="68" customFormat="1" x14ac:dyDescent="0.2">
      <c r="A591" s="62"/>
      <c r="B591" s="62"/>
      <c r="C591" s="75"/>
      <c r="D591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7"/>
      <c r="X591" s="5"/>
      <c r="Y591" s="96"/>
      <c r="Z591" s="96"/>
      <c r="AA591" s="96"/>
      <c r="AB591" s="96"/>
      <c r="AC591" s="96"/>
      <c r="AD591" s="96"/>
      <c r="AE591" s="96"/>
      <c r="AH591" s="85"/>
      <c r="AI591" s="79"/>
      <c r="AL591" s="76"/>
      <c r="AN591" s="62"/>
      <c r="AO591" s="62"/>
      <c r="AP591" s="70"/>
      <c r="AY591" s="70"/>
      <c r="AZ591" s="62"/>
      <c r="BA591" s="62"/>
      <c r="BB591" s="62"/>
      <c r="BC591" s="62"/>
      <c r="BD591" s="62"/>
      <c r="BE591" s="62"/>
      <c r="BF591" s="62"/>
      <c r="BG591" s="62"/>
      <c r="BH591" s="62"/>
    </row>
    <row r="592" spans="1:60" s="68" customFormat="1" x14ac:dyDescent="0.2">
      <c r="A592" s="62"/>
      <c r="B592" s="62"/>
      <c r="C592" s="75"/>
      <c r="D59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7"/>
      <c r="X592" s="5"/>
      <c r="Y592" s="96"/>
      <c r="Z592" s="96"/>
      <c r="AA592" s="96"/>
      <c r="AB592" s="96"/>
      <c r="AC592" s="96"/>
      <c r="AD592" s="96"/>
      <c r="AE592" s="96"/>
      <c r="AH592" s="85"/>
      <c r="AI592" s="79"/>
      <c r="AL592" s="76"/>
      <c r="AN592" s="62"/>
      <c r="AO592" s="62"/>
      <c r="AP592" s="70"/>
      <c r="AY592" s="70"/>
      <c r="AZ592" s="62"/>
      <c r="BA592" s="62"/>
      <c r="BB592" s="62"/>
      <c r="BC592" s="62"/>
      <c r="BD592" s="62"/>
      <c r="BE592" s="62"/>
      <c r="BF592" s="62"/>
      <c r="BG592" s="62"/>
      <c r="BH592" s="62"/>
    </row>
    <row r="593" spans="1:60" s="68" customFormat="1" x14ac:dyDescent="0.2">
      <c r="A593" s="62"/>
      <c r="B593" s="62"/>
      <c r="C593" s="75"/>
      <c r="D593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7"/>
      <c r="X593" s="5"/>
      <c r="Y593" s="96"/>
      <c r="Z593" s="96"/>
      <c r="AA593" s="96"/>
      <c r="AB593" s="96"/>
      <c r="AC593" s="96"/>
      <c r="AD593" s="96"/>
      <c r="AE593" s="96"/>
      <c r="AH593" s="85"/>
      <c r="AI593" s="79"/>
      <c r="AL593" s="76"/>
      <c r="AN593" s="62"/>
      <c r="AO593" s="62"/>
      <c r="AP593" s="70"/>
      <c r="AY593" s="70"/>
      <c r="AZ593" s="62"/>
      <c r="BA593" s="62"/>
      <c r="BB593" s="62"/>
      <c r="BC593" s="62"/>
      <c r="BD593" s="62"/>
      <c r="BE593" s="62"/>
      <c r="BF593" s="62"/>
      <c r="BG593" s="62"/>
      <c r="BH593" s="62"/>
    </row>
    <row r="594" spans="1:60" s="68" customFormat="1" x14ac:dyDescent="0.2">
      <c r="A594" s="62"/>
      <c r="B594" s="62"/>
      <c r="C594" s="75"/>
      <c r="D594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7"/>
      <c r="X594" s="5"/>
      <c r="Y594" s="96"/>
      <c r="Z594" s="96"/>
      <c r="AA594" s="96"/>
      <c r="AB594" s="96"/>
      <c r="AC594" s="96"/>
      <c r="AD594" s="96"/>
      <c r="AE594" s="96"/>
      <c r="AH594" s="85"/>
      <c r="AI594" s="79"/>
      <c r="AL594" s="76"/>
      <c r="AN594" s="62"/>
      <c r="AO594" s="62"/>
      <c r="AP594" s="70"/>
      <c r="AY594" s="70"/>
      <c r="AZ594" s="62"/>
      <c r="BA594" s="62"/>
      <c r="BB594" s="62"/>
      <c r="BC594" s="62"/>
      <c r="BD594" s="62"/>
      <c r="BE594" s="62"/>
      <c r="BF594" s="62"/>
      <c r="BG594" s="62"/>
      <c r="BH594" s="62"/>
    </row>
    <row r="595" spans="1:60" s="68" customFormat="1" x14ac:dyDescent="0.2">
      <c r="A595" s="62"/>
      <c r="B595" s="62"/>
      <c r="C595" s="75"/>
      <c r="D595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7"/>
      <c r="X595" s="5"/>
      <c r="Y595" s="96"/>
      <c r="Z595" s="96"/>
      <c r="AA595" s="96"/>
      <c r="AB595" s="96"/>
      <c r="AC595" s="96"/>
      <c r="AD595" s="96"/>
      <c r="AE595" s="96"/>
      <c r="AH595" s="85"/>
      <c r="AI595" s="79"/>
      <c r="AL595" s="76"/>
      <c r="AN595" s="62"/>
      <c r="AO595" s="62"/>
      <c r="AP595" s="70"/>
      <c r="AY595" s="70"/>
      <c r="AZ595" s="62"/>
      <c r="BA595" s="62"/>
      <c r="BB595" s="62"/>
      <c r="BC595" s="62"/>
      <c r="BD595" s="62"/>
      <c r="BE595" s="62"/>
      <c r="BF595" s="62"/>
      <c r="BG595" s="62"/>
      <c r="BH595" s="62"/>
    </row>
    <row r="596" spans="1:60" s="68" customFormat="1" x14ac:dyDescent="0.2">
      <c r="A596" s="62"/>
      <c r="B596" s="62"/>
      <c r="C596" s="75"/>
      <c r="D596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7"/>
      <c r="X596" s="5"/>
      <c r="Y596" s="96"/>
      <c r="Z596" s="96"/>
      <c r="AA596" s="96"/>
      <c r="AB596" s="96"/>
      <c r="AC596" s="96"/>
      <c r="AD596" s="96"/>
      <c r="AE596" s="96"/>
      <c r="AH596" s="85"/>
      <c r="AI596" s="79"/>
      <c r="AL596" s="76"/>
      <c r="AN596" s="62"/>
      <c r="AO596" s="62"/>
      <c r="AP596" s="70"/>
      <c r="AY596" s="70"/>
      <c r="AZ596" s="62"/>
      <c r="BA596" s="62"/>
      <c r="BB596" s="62"/>
      <c r="BC596" s="62"/>
      <c r="BD596" s="62"/>
      <c r="BE596" s="62"/>
      <c r="BF596" s="62"/>
      <c r="BG596" s="62"/>
      <c r="BH596" s="62"/>
    </row>
    <row r="597" spans="1:60" s="68" customFormat="1" x14ac:dyDescent="0.2">
      <c r="A597" s="62"/>
      <c r="B597" s="62"/>
      <c r="C597" s="75"/>
      <c r="D597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7"/>
      <c r="X597" s="5"/>
      <c r="Y597" s="96"/>
      <c r="Z597" s="96"/>
      <c r="AA597" s="96"/>
      <c r="AB597" s="96"/>
      <c r="AC597" s="96"/>
      <c r="AD597" s="96"/>
      <c r="AE597" s="96"/>
      <c r="AH597" s="85"/>
      <c r="AI597" s="79"/>
      <c r="AL597" s="76"/>
      <c r="AN597" s="62"/>
      <c r="AO597" s="62"/>
      <c r="AP597" s="70"/>
      <c r="AY597" s="70"/>
      <c r="AZ597" s="62"/>
      <c r="BA597" s="62"/>
      <c r="BB597" s="62"/>
      <c r="BC597" s="62"/>
      <c r="BD597" s="62"/>
      <c r="BE597" s="62"/>
      <c r="BF597" s="62"/>
      <c r="BG597" s="62"/>
      <c r="BH597" s="62"/>
    </row>
    <row r="598" spans="1:60" s="68" customFormat="1" x14ac:dyDescent="0.2">
      <c r="A598" s="62"/>
      <c r="B598" s="62"/>
      <c r="C598" s="75"/>
      <c r="D598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7"/>
      <c r="X598" s="5"/>
      <c r="Y598" s="96"/>
      <c r="Z598" s="96"/>
      <c r="AA598" s="96"/>
      <c r="AB598" s="96"/>
      <c r="AC598" s="96"/>
      <c r="AD598" s="96"/>
      <c r="AE598" s="96"/>
      <c r="AH598" s="85"/>
      <c r="AI598" s="79"/>
      <c r="AL598" s="76"/>
      <c r="AN598" s="62"/>
      <c r="AO598" s="62"/>
      <c r="AP598" s="70"/>
      <c r="AY598" s="70"/>
      <c r="AZ598" s="62"/>
      <c r="BA598" s="62"/>
      <c r="BB598" s="62"/>
      <c r="BC598" s="62"/>
      <c r="BD598" s="62"/>
      <c r="BE598" s="62"/>
      <c r="BF598" s="62"/>
      <c r="BG598" s="62"/>
      <c r="BH598" s="62"/>
    </row>
    <row r="599" spans="1:60" s="68" customFormat="1" x14ac:dyDescent="0.2">
      <c r="A599" s="62"/>
      <c r="B599" s="62"/>
      <c r="C599" s="75"/>
      <c r="D599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7"/>
      <c r="X599" s="5"/>
      <c r="Y599" s="96"/>
      <c r="Z599" s="96"/>
      <c r="AA599" s="96"/>
      <c r="AB599" s="96"/>
      <c r="AC599" s="96"/>
      <c r="AD599" s="96"/>
      <c r="AE599" s="96"/>
      <c r="AH599" s="85"/>
      <c r="AI599" s="79"/>
      <c r="AL599" s="76"/>
      <c r="AN599" s="62"/>
      <c r="AO599" s="62"/>
      <c r="AP599" s="70"/>
      <c r="AY599" s="70"/>
      <c r="AZ599" s="62"/>
      <c r="BA599" s="62"/>
      <c r="BB599" s="62"/>
      <c r="BC599" s="62"/>
      <c r="BD599" s="62"/>
      <c r="BE599" s="62"/>
      <c r="BF599" s="62"/>
      <c r="BG599" s="62"/>
      <c r="BH599" s="62"/>
    </row>
    <row r="600" spans="1:60" s="68" customFormat="1" x14ac:dyDescent="0.2">
      <c r="A600" s="62"/>
      <c r="B600" s="62"/>
      <c r="C600" s="75"/>
      <c r="D600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7"/>
      <c r="X600" s="5"/>
      <c r="Y600" s="96"/>
      <c r="Z600" s="96"/>
      <c r="AA600" s="96"/>
      <c r="AB600" s="96"/>
      <c r="AC600" s="96"/>
      <c r="AD600" s="96"/>
      <c r="AE600" s="96"/>
      <c r="AH600" s="85"/>
      <c r="AI600" s="79"/>
      <c r="AL600" s="76"/>
      <c r="AN600" s="62"/>
      <c r="AO600" s="62"/>
      <c r="AP600" s="70"/>
      <c r="AY600" s="70"/>
      <c r="AZ600" s="62"/>
      <c r="BA600" s="62"/>
      <c r="BB600" s="62"/>
      <c r="BC600" s="62"/>
      <c r="BD600" s="62"/>
      <c r="BE600" s="62"/>
      <c r="BF600" s="62"/>
      <c r="BG600" s="62"/>
      <c r="BH600" s="62"/>
    </row>
    <row r="601" spans="1:60" s="68" customFormat="1" x14ac:dyDescent="0.2">
      <c r="A601" s="62"/>
      <c r="B601" s="62"/>
      <c r="C601" s="75"/>
      <c r="D601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7"/>
      <c r="X601" s="5"/>
      <c r="Y601" s="96"/>
      <c r="Z601" s="96"/>
      <c r="AA601" s="96"/>
      <c r="AB601" s="96"/>
      <c r="AC601" s="96"/>
      <c r="AD601" s="96"/>
      <c r="AE601" s="96"/>
      <c r="AH601" s="85"/>
      <c r="AI601" s="79"/>
      <c r="AL601" s="76"/>
      <c r="AN601" s="62"/>
      <c r="AO601" s="62"/>
      <c r="AP601" s="70"/>
      <c r="AY601" s="70"/>
      <c r="AZ601" s="62"/>
      <c r="BA601" s="62"/>
      <c r="BB601" s="62"/>
      <c r="BC601" s="62"/>
      <c r="BD601" s="62"/>
      <c r="BE601" s="62"/>
      <c r="BF601" s="62"/>
      <c r="BG601" s="62"/>
      <c r="BH601" s="62"/>
    </row>
    <row r="602" spans="1:60" s="68" customFormat="1" x14ac:dyDescent="0.2">
      <c r="A602" s="62"/>
      <c r="B602" s="62"/>
      <c r="C602" s="75"/>
      <c r="D60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7"/>
      <c r="X602" s="5"/>
      <c r="Y602" s="96"/>
      <c r="Z602" s="96"/>
      <c r="AA602" s="96"/>
      <c r="AB602" s="96"/>
      <c r="AC602" s="96"/>
      <c r="AD602" s="96"/>
      <c r="AE602" s="96"/>
      <c r="AH602" s="85"/>
      <c r="AI602" s="79"/>
      <c r="AL602" s="76"/>
      <c r="AN602" s="62"/>
      <c r="AO602" s="62"/>
      <c r="AP602" s="70"/>
      <c r="AY602" s="70"/>
      <c r="AZ602" s="62"/>
      <c r="BA602" s="62"/>
      <c r="BB602" s="62"/>
      <c r="BC602" s="62"/>
      <c r="BD602" s="62"/>
      <c r="BE602" s="62"/>
      <c r="BF602" s="62"/>
      <c r="BG602" s="62"/>
      <c r="BH602" s="62"/>
    </row>
    <row r="603" spans="1:60" s="68" customFormat="1" x14ac:dyDescent="0.2">
      <c r="A603" s="62"/>
      <c r="B603" s="62"/>
      <c r="C603" s="75"/>
      <c r="D603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7"/>
      <c r="X603" s="5"/>
      <c r="Y603" s="96"/>
      <c r="Z603" s="96"/>
      <c r="AA603" s="96"/>
      <c r="AB603" s="96"/>
      <c r="AC603" s="96"/>
      <c r="AD603" s="96"/>
      <c r="AE603" s="96"/>
      <c r="AH603" s="85"/>
      <c r="AI603" s="79"/>
      <c r="AL603" s="76"/>
      <c r="AN603" s="62"/>
      <c r="AO603" s="62"/>
      <c r="AP603" s="70"/>
      <c r="AY603" s="70"/>
      <c r="AZ603" s="62"/>
      <c r="BA603" s="62"/>
      <c r="BB603" s="62"/>
      <c r="BC603" s="62"/>
      <c r="BD603" s="62"/>
      <c r="BE603" s="62"/>
      <c r="BF603" s="62"/>
      <c r="BG603" s="62"/>
      <c r="BH603" s="62"/>
    </row>
    <row r="604" spans="1:60" s="68" customFormat="1" x14ac:dyDescent="0.2">
      <c r="A604" s="62"/>
      <c r="B604" s="62"/>
      <c r="C604" s="75"/>
      <c r="D604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7"/>
      <c r="X604" s="5"/>
      <c r="Y604" s="96"/>
      <c r="Z604" s="96"/>
      <c r="AA604" s="96"/>
      <c r="AB604" s="96"/>
      <c r="AC604" s="96"/>
      <c r="AD604" s="96"/>
      <c r="AE604" s="96"/>
      <c r="AH604" s="85"/>
      <c r="AI604" s="79"/>
      <c r="AL604" s="76"/>
      <c r="AN604" s="62"/>
      <c r="AO604" s="62"/>
      <c r="AP604" s="70"/>
      <c r="AY604" s="70"/>
      <c r="AZ604" s="62"/>
      <c r="BA604" s="62"/>
      <c r="BB604" s="62"/>
      <c r="BC604" s="62"/>
      <c r="BD604" s="62"/>
      <c r="BE604" s="62"/>
      <c r="BF604" s="62"/>
      <c r="BG604" s="62"/>
      <c r="BH604" s="62"/>
    </row>
    <row r="605" spans="1:60" s="68" customFormat="1" x14ac:dyDescent="0.2">
      <c r="A605" s="62"/>
      <c r="B605" s="62"/>
      <c r="C605" s="75"/>
      <c r="D605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7"/>
      <c r="X605" s="5"/>
      <c r="Y605" s="96"/>
      <c r="Z605" s="96"/>
      <c r="AA605" s="96"/>
      <c r="AB605" s="96"/>
      <c r="AC605" s="96"/>
      <c r="AD605" s="96"/>
      <c r="AE605" s="96"/>
      <c r="AH605" s="85"/>
      <c r="AI605" s="79"/>
      <c r="AL605" s="76"/>
      <c r="AN605" s="62"/>
      <c r="AO605" s="62"/>
      <c r="AP605" s="70"/>
      <c r="AY605" s="70"/>
      <c r="AZ605" s="62"/>
      <c r="BA605" s="62"/>
      <c r="BB605" s="62"/>
      <c r="BC605" s="62"/>
      <c r="BD605" s="62"/>
      <c r="BE605" s="62"/>
      <c r="BF605" s="62"/>
      <c r="BG605" s="62"/>
      <c r="BH605" s="62"/>
    </row>
    <row r="606" spans="1:60" s="68" customFormat="1" x14ac:dyDescent="0.2">
      <c r="A606" s="62"/>
      <c r="B606" s="62"/>
      <c r="C606" s="75"/>
      <c r="D606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7"/>
      <c r="X606" s="5"/>
      <c r="Y606" s="96"/>
      <c r="Z606" s="96"/>
      <c r="AA606" s="96"/>
      <c r="AB606" s="96"/>
      <c r="AC606" s="96"/>
      <c r="AD606" s="96"/>
      <c r="AE606" s="96"/>
      <c r="AH606" s="85"/>
      <c r="AI606" s="79"/>
      <c r="AL606" s="76"/>
      <c r="AN606" s="62"/>
      <c r="AO606" s="62"/>
      <c r="AP606" s="70"/>
      <c r="AY606" s="70"/>
      <c r="AZ606" s="62"/>
      <c r="BA606" s="62"/>
      <c r="BB606" s="62"/>
      <c r="BC606" s="62"/>
      <c r="BD606" s="62"/>
      <c r="BE606" s="62"/>
      <c r="BF606" s="62"/>
      <c r="BG606" s="62"/>
      <c r="BH606" s="62"/>
    </row>
    <row r="607" spans="1:60" s="68" customFormat="1" x14ac:dyDescent="0.2">
      <c r="A607" s="62"/>
      <c r="B607" s="62"/>
      <c r="C607" s="75"/>
      <c r="D607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7"/>
      <c r="X607" s="5"/>
      <c r="Y607" s="96"/>
      <c r="Z607" s="96"/>
      <c r="AA607" s="96"/>
      <c r="AB607" s="96"/>
      <c r="AC607" s="96"/>
      <c r="AD607" s="96"/>
      <c r="AE607" s="96"/>
      <c r="AH607" s="85"/>
      <c r="AI607" s="79"/>
      <c r="AL607" s="76"/>
      <c r="AN607" s="62"/>
      <c r="AO607" s="62"/>
      <c r="AP607" s="70"/>
      <c r="AY607" s="70"/>
      <c r="AZ607" s="62"/>
      <c r="BA607" s="62"/>
      <c r="BB607" s="62"/>
      <c r="BC607" s="62"/>
      <c r="BD607" s="62"/>
      <c r="BE607" s="62"/>
      <c r="BF607" s="62"/>
      <c r="BG607" s="62"/>
      <c r="BH607" s="62"/>
    </row>
    <row r="608" spans="1:60" s="68" customFormat="1" x14ac:dyDescent="0.2">
      <c r="A608" s="62"/>
      <c r="B608" s="62"/>
      <c r="C608" s="75"/>
      <c r="D608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7"/>
      <c r="X608" s="5"/>
      <c r="Y608" s="96"/>
      <c r="Z608" s="96"/>
      <c r="AA608" s="96"/>
      <c r="AB608" s="96"/>
      <c r="AC608" s="96"/>
      <c r="AD608" s="96"/>
      <c r="AE608" s="96"/>
      <c r="AH608" s="85"/>
      <c r="AI608" s="79"/>
      <c r="AL608" s="76"/>
      <c r="AN608" s="62"/>
      <c r="AO608" s="62"/>
      <c r="AP608" s="70"/>
      <c r="AY608" s="70"/>
      <c r="AZ608" s="62"/>
      <c r="BA608" s="62"/>
      <c r="BB608" s="62"/>
      <c r="BC608" s="62"/>
      <c r="BD608" s="62"/>
      <c r="BE608" s="62"/>
      <c r="BF608" s="62"/>
      <c r="BG608" s="62"/>
      <c r="BH608" s="62"/>
    </row>
    <row r="609" spans="1:60" s="68" customFormat="1" x14ac:dyDescent="0.2">
      <c r="A609" s="62"/>
      <c r="B609" s="62"/>
      <c r="C609" s="75"/>
      <c r="D609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7"/>
      <c r="X609" s="5"/>
      <c r="Y609" s="96"/>
      <c r="Z609" s="96"/>
      <c r="AA609" s="96"/>
      <c r="AB609" s="96"/>
      <c r="AC609" s="96"/>
      <c r="AD609" s="96"/>
      <c r="AE609" s="96"/>
      <c r="AH609" s="85"/>
      <c r="AI609" s="79"/>
      <c r="AL609" s="76"/>
      <c r="AN609" s="62"/>
      <c r="AO609" s="62"/>
      <c r="AP609" s="70"/>
      <c r="AY609" s="70"/>
      <c r="AZ609" s="62"/>
      <c r="BA609" s="62"/>
      <c r="BB609" s="62"/>
      <c r="BC609" s="62"/>
      <c r="BD609" s="62"/>
      <c r="BE609" s="62"/>
      <c r="BF609" s="62"/>
      <c r="BG609" s="62"/>
      <c r="BH609" s="62"/>
    </row>
    <row r="610" spans="1:60" s="68" customFormat="1" x14ac:dyDescent="0.2">
      <c r="A610" s="62"/>
      <c r="B610" s="62"/>
      <c r="C610" s="75"/>
      <c r="D610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7"/>
      <c r="X610" s="5"/>
      <c r="Y610" s="96"/>
      <c r="Z610" s="96"/>
      <c r="AA610" s="96"/>
      <c r="AB610" s="96"/>
      <c r="AC610" s="96"/>
      <c r="AD610" s="96"/>
      <c r="AE610" s="96"/>
      <c r="AH610" s="85"/>
      <c r="AI610" s="79"/>
      <c r="AL610" s="76"/>
      <c r="AN610" s="62"/>
      <c r="AO610" s="62"/>
      <c r="AP610" s="70"/>
      <c r="AY610" s="70"/>
      <c r="AZ610" s="62"/>
      <c r="BA610" s="62"/>
      <c r="BB610" s="62"/>
      <c r="BC610" s="62"/>
      <c r="BD610" s="62"/>
      <c r="BE610" s="62"/>
      <c r="BF610" s="62"/>
      <c r="BG610" s="62"/>
      <c r="BH610" s="62"/>
    </row>
    <row r="611" spans="1:60" s="68" customFormat="1" x14ac:dyDescent="0.2">
      <c r="A611" s="62"/>
      <c r="B611" s="62"/>
      <c r="C611" s="75"/>
      <c r="D611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7"/>
      <c r="X611" s="5"/>
      <c r="Y611" s="96"/>
      <c r="Z611" s="96"/>
      <c r="AA611" s="96"/>
      <c r="AB611" s="96"/>
      <c r="AC611" s="96"/>
      <c r="AD611" s="96"/>
      <c r="AE611" s="96"/>
      <c r="AH611" s="85"/>
      <c r="AI611" s="79"/>
      <c r="AL611" s="76"/>
      <c r="AN611" s="62"/>
      <c r="AO611" s="62"/>
      <c r="AP611" s="70"/>
      <c r="AY611" s="70"/>
      <c r="AZ611" s="62"/>
      <c r="BA611" s="62"/>
      <c r="BB611" s="62"/>
      <c r="BC611" s="62"/>
      <c r="BD611" s="62"/>
      <c r="BE611" s="62"/>
      <c r="BF611" s="62"/>
      <c r="BG611" s="62"/>
      <c r="BH611" s="62"/>
    </row>
    <row r="612" spans="1:60" s="68" customFormat="1" x14ac:dyDescent="0.2">
      <c r="A612" s="62"/>
      <c r="B612" s="62"/>
      <c r="C612" s="75"/>
      <c r="D61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7"/>
      <c r="X612" s="5"/>
      <c r="Y612" s="96"/>
      <c r="Z612" s="96"/>
      <c r="AA612" s="96"/>
      <c r="AB612" s="96"/>
      <c r="AC612" s="96"/>
      <c r="AD612" s="96"/>
      <c r="AE612" s="96"/>
      <c r="AH612" s="85"/>
      <c r="AI612" s="79"/>
      <c r="AL612" s="76"/>
      <c r="AN612" s="62"/>
      <c r="AO612" s="62"/>
      <c r="AP612" s="70"/>
      <c r="AY612" s="70"/>
      <c r="AZ612" s="62"/>
      <c r="BA612" s="62"/>
      <c r="BB612" s="62"/>
      <c r="BC612" s="62"/>
      <c r="BD612" s="62"/>
      <c r="BE612" s="62"/>
      <c r="BF612" s="62"/>
      <c r="BG612" s="62"/>
      <c r="BH612" s="62"/>
    </row>
    <row r="613" spans="1:60" s="68" customFormat="1" x14ac:dyDescent="0.2">
      <c r="A613" s="62"/>
      <c r="B613" s="62"/>
      <c r="C613" s="75"/>
      <c r="D613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7"/>
      <c r="X613" s="5"/>
      <c r="Y613" s="96"/>
      <c r="Z613" s="96"/>
      <c r="AA613" s="96"/>
      <c r="AB613" s="96"/>
      <c r="AC613" s="96"/>
      <c r="AD613" s="96"/>
      <c r="AE613" s="96"/>
      <c r="AH613" s="85"/>
      <c r="AI613" s="79"/>
      <c r="AL613" s="76"/>
      <c r="AN613" s="62"/>
      <c r="AO613" s="62"/>
      <c r="AP613" s="70"/>
      <c r="AY613" s="70"/>
      <c r="AZ613" s="62"/>
      <c r="BA613" s="62"/>
      <c r="BB613" s="62"/>
      <c r="BC613" s="62"/>
      <c r="BD613" s="62"/>
      <c r="BE613" s="62"/>
      <c r="BF613" s="62"/>
      <c r="BG613" s="62"/>
      <c r="BH613" s="62"/>
    </row>
    <row r="614" spans="1:60" s="68" customFormat="1" x14ac:dyDescent="0.2">
      <c r="A614" s="62"/>
      <c r="B614" s="62"/>
      <c r="C614" s="75"/>
      <c r="D614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7"/>
      <c r="X614" s="5"/>
      <c r="Y614" s="96"/>
      <c r="Z614" s="96"/>
      <c r="AA614" s="96"/>
      <c r="AB614" s="96"/>
      <c r="AC614" s="96"/>
      <c r="AD614" s="96"/>
      <c r="AE614" s="96"/>
      <c r="AH614" s="85"/>
      <c r="AI614" s="79"/>
      <c r="AL614" s="76"/>
      <c r="AN614" s="62"/>
      <c r="AO614" s="62"/>
      <c r="AP614" s="70"/>
      <c r="AY614" s="70"/>
      <c r="AZ614" s="62"/>
      <c r="BA614" s="62"/>
      <c r="BB614" s="62"/>
      <c r="BC614" s="62"/>
      <c r="BD614" s="62"/>
      <c r="BE614" s="62"/>
      <c r="BF614" s="62"/>
      <c r="BG614" s="62"/>
      <c r="BH614" s="62"/>
    </row>
    <row r="615" spans="1:60" s="68" customFormat="1" x14ac:dyDescent="0.2">
      <c r="A615" s="62"/>
      <c r="B615" s="62"/>
      <c r="C615" s="75"/>
      <c r="D615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7"/>
      <c r="X615" s="5"/>
      <c r="Y615" s="96"/>
      <c r="Z615" s="96"/>
      <c r="AA615" s="96"/>
      <c r="AB615" s="96"/>
      <c r="AC615" s="96"/>
      <c r="AD615" s="96"/>
      <c r="AE615" s="96"/>
      <c r="AH615" s="85"/>
      <c r="AI615" s="79"/>
      <c r="AL615" s="76"/>
      <c r="AN615" s="62"/>
      <c r="AO615" s="62"/>
      <c r="AP615" s="70"/>
      <c r="AY615" s="70"/>
      <c r="AZ615" s="62"/>
      <c r="BA615" s="62"/>
      <c r="BB615" s="62"/>
      <c r="BC615" s="62"/>
      <c r="BD615" s="62"/>
      <c r="BE615" s="62"/>
      <c r="BF615" s="62"/>
      <c r="BG615" s="62"/>
      <c r="BH615" s="62"/>
    </row>
    <row r="616" spans="1:60" s="68" customFormat="1" x14ac:dyDescent="0.2">
      <c r="A616" s="62"/>
      <c r="B616" s="62"/>
      <c r="C616" s="75"/>
      <c r="D616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7"/>
      <c r="X616" s="5"/>
      <c r="Y616" s="96"/>
      <c r="Z616" s="96"/>
      <c r="AA616" s="96"/>
      <c r="AB616" s="96"/>
      <c r="AC616" s="96"/>
      <c r="AD616" s="96"/>
      <c r="AE616" s="96"/>
      <c r="AH616" s="85"/>
      <c r="AI616" s="79"/>
      <c r="AL616" s="76"/>
      <c r="AN616" s="62"/>
      <c r="AO616" s="62"/>
      <c r="AP616" s="70"/>
      <c r="AY616" s="70"/>
      <c r="AZ616" s="62"/>
      <c r="BA616" s="62"/>
      <c r="BB616" s="62"/>
      <c r="BC616" s="62"/>
      <c r="BD616" s="62"/>
      <c r="BE616" s="62"/>
      <c r="BF616" s="62"/>
      <c r="BG616" s="62"/>
      <c r="BH616" s="62"/>
    </row>
    <row r="617" spans="1:60" s="68" customFormat="1" x14ac:dyDescent="0.2">
      <c r="A617" s="62"/>
      <c r="B617" s="62"/>
      <c r="C617" s="75"/>
      <c r="D617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7"/>
      <c r="X617" s="5"/>
      <c r="Y617" s="96"/>
      <c r="Z617" s="96"/>
      <c r="AA617" s="96"/>
      <c r="AB617" s="96"/>
      <c r="AC617" s="96"/>
      <c r="AD617" s="96"/>
      <c r="AE617" s="96"/>
      <c r="AH617" s="85"/>
      <c r="AI617" s="79"/>
      <c r="AL617" s="76"/>
      <c r="AN617" s="62"/>
      <c r="AO617" s="62"/>
      <c r="AP617" s="70"/>
      <c r="AY617" s="70"/>
      <c r="AZ617" s="62"/>
      <c r="BA617" s="62"/>
      <c r="BB617" s="62"/>
      <c r="BC617" s="62"/>
      <c r="BD617" s="62"/>
      <c r="BE617" s="62"/>
      <c r="BF617" s="62"/>
      <c r="BG617" s="62"/>
      <c r="BH617" s="62"/>
    </row>
    <row r="618" spans="1:60" s="68" customFormat="1" x14ac:dyDescent="0.2">
      <c r="A618" s="62"/>
      <c r="B618" s="62"/>
      <c r="C618" s="75"/>
      <c r="D618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7"/>
      <c r="X618" s="5"/>
      <c r="Y618" s="96"/>
      <c r="Z618" s="96"/>
      <c r="AA618" s="96"/>
      <c r="AB618" s="96"/>
      <c r="AC618" s="96"/>
      <c r="AD618" s="96"/>
      <c r="AE618" s="96"/>
      <c r="AH618" s="85"/>
      <c r="AI618" s="79"/>
      <c r="AL618" s="76"/>
      <c r="AN618" s="62"/>
      <c r="AO618" s="62"/>
      <c r="AP618" s="70"/>
      <c r="AY618" s="70"/>
      <c r="AZ618" s="62"/>
      <c r="BA618" s="62"/>
      <c r="BB618" s="62"/>
      <c r="BC618" s="62"/>
      <c r="BD618" s="62"/>
      <c r="BE618" s="62"/>
      <c r="BF618" s="62"/>
      <c r="BG618" s="62"/>
      <c r="BH618" s="62"/>
    </row>
    <row r="619" spans="1:60" s="68" customFormat="1" x14ac:dyDescent="0.2">
      <c r="A619" s="62"/>
      <c r="B619" s="62"/>
      <c r="C619" s="75"/>
      <c r="D619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7"/>
      <c r="X619" s="5"/>
      <c r="Y619" s="96"/>
      <c r="Z619" s="96"/>
      <c r="AA619" s="96"/>
      <c r="AB619" s="96"/>
      <c r="AC619" s="96"/>
      <c r="AD619" s="96"/>
      <c r="AE619" s="96"/>
      <c r="AH619" s="85"/>
      <c r="AI619" s="79"/>
      <c r="AL619" s="76"/>
      <c r="AN619" s="62"/>
      <c r="AO619" s="62"/>
      <c r="AP619" s="70"/>
      <c r="AY619" s="70"/>
      <c r="AZ619" s="62"/>
      <c r="BA619" s="62"/>
      <c r="BB619" s="62"/>
      <c r="BC619" s="62"/>
      <c r="BD619" s="62"/>
      <c r="BE619" s="62"/>
      <c r="BF619" s="62"/>
      <c r="BG619" s="62"/>
      <c r="BH619" s="62"/>
    </row>
    <row r="620" spans="1:60" s="68" customFormat="1" x14ac:dyDescent="0.2">
      <c r="A620" s="62"/>
      <c r="B620" s="62"/>
      <c r="C620" s="75"/>
      <c r="D620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7"/>
      <c r="X620" s="5"/>
      <c r="Y620" s="96"/>
      <c r="Z620" s="96"/>
      <c r="AA620" s="96"/>
      <c r="AB620" s="96"/>
      <c r="AC620" s="96"/>
      <c r="AD620" s="96"/>
      <c r="AE620" s="96"/>
      <c r="AH620" s="85"/>
      <c r="AI620" s="79"/>
      <c r="AL620" s="76"/>
      <c r="AN620" s="62"/>
      <c r="AO620" s="62"/>
      <c r="AP620" s="70"/>
      <c r="AY620" s="70"/>
      <c r="AZ620" s="62"/>
      <c r="BA620" s="62"/>
      <c r="BB620" s="62"/>
      <c r="BC620" s="62"/>
      <c r="BD620" s="62"/>
      <c r="BE620" s="62"/>
      <c r="BF620" s="62"/>
      <c r="BG620" s="62"/>
      <c r="BH620" s="62"/>
    </row>
    <row r="621" spans="1:60" s="68" customFormat="1" x14ac:dyDescent="0.2">
      <c r="A621" s="62"/>
      <c r="B621" s="62"/>
      <c r="C621" s="75"/>
      <c r="D621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7"/>
      <c r="X621" s="5"/>
      <c r="Y621" s="96"/>
      <c r="Z621" s="96"/>
      <c r="AA621" s="96"/>
      <c r="AB621" s="96"/>
      <c r="AC621" s="96"/>
      <c r="AD621" s="96"/>
      <c r="AE621" s="96"/>
      <c r="AH621" s="85"/>
      <c r="AI621" s="79"/>
      <c r="AL621" s="76"/>
      <c r="AN621" s="62"/>
      <c r="AO621" s="62"/>
      <c r="AP621" s="70"/>
      <c r="AY621" s="70"/>
      <c r="AZ621" s="62"/>
      <c r="BA621" s="62"/>
      <c r="BB621" s="62"/>
      <c r="BC621" s="62"/>
      <c r="BD621" s="62"/>
      <c r="BE621" s="62"/>
      <c r="BF621" s="62"/>
      <c r="BG621" s="62"/>
      <c r="BH621" s="62"/>
    </row>
    <row r="622" spans="1:60" s="68" customFormat="1" x14ac:dyDescent="0.2">
      <c r="A622" s="62"/>
      <c r="B622" s="62"/>
      <c r="C622" s="75"/>
      <c r="D62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7"/>
      <c r="X622" s="5"/>
      <c r="Y622" s="96"/>
      <c r="Z622" s="96"/>
      <c r="AA622" s="96"/>
      <c r="AB622" s="96"/>
      <c r="AC622" s="96"/>
      <c r="AD622" s="96"/>
      <c r="AE622" s="96"/>
      <c r="AH622" s="85"/>
      <c r="AI622" s="79"/>
      <c r="AL622" s="76"/>
      <c r="AN622" s="62"/>
      <c r="AO622" s="62"/>
      <c r="AP622" s="70"/>
      <c r="AY622" s="70"/>
      <c r="AZ622" s="62"/>
      <c r="BA622" s="62"/>
      <c r="BB622" s="62"/>
      <c r="BC622" s="62"/>
      <c r="BD622" s="62"/>
      <c r="BE622" s="62"/>
      <c r="BF622" s="62"/>
      <c r="BG622" s="62"/>
      <c r="BH622" s="62"/>
    </row>
    <row r="623" spans="1:60" s="68" customFormat="1" x14ac:dyDescent="0.2">
      <c r="A623" s="62"/>
      <c r="B623" s="62"/>
      <c r="C623" s="75"/>
      <c r="D623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7"/>
      <c r="X623" s="5"/>
      <c r="Y623" s="96"/>
      <c r="Z623" s="96"/>
      <c r="AA623" s="96"/>
      <c r="AB623" s="96"/>
      <c r="AC623" s="96"/>
      <c r="AD623" s="96"/>
      <c r="AE623" s="96"/>
      <c r="AH623" s="85"/>
      <c r="AI623" s="79"/>
      <c r="AL623" s="76"/>
      <c r="AN623" s="62"/>
      <c r="AO623" s="62"/>
      <c r="AP623" s="70"/>
      <c r="AY623" s="70"/>
      <c r="AZ623" s="62"/>
      <c r="BA623" s="62"/>
      <c r="BB623" s="62"/>
      <c r="BC623" s="62"/>
      <c r="BD623" s="62"/>
      <c r="BE623" s="62"/>
      <c r="BF623" s="62"/>
      <c r="BG623" s="62"/>
      <c r="BH623" s="62"/>
    </row>
    <row r="624" spans="1:60" s="68" customFormat="1" x14ac:dyDescent="0.2">
      <c r="A624" s="62"/>
      <c r="B624" s="62"/>
      <c r="C624" s="75"/>
      <c r="D624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7"/>
      <c r="X624" s="5"/>
      <c r="Y624" s="96"/>
      <c r="Z624" s="96"/>
      <c r="AA624" s="96"/>
      <c r="AB624" s="96"/>
      <c r="AC624" s="96"/>
      <c r="AD624" s="96"/>
      <c r="AE624" s="96"/>
      <c r="AH624" s="85"/>
      <c r="AI624" s="79"/>
      <c r="AL624" s="76"/>
      <c r="AN624" s="62"/>
      <c r="AO624" s="62"/>
      <c r="AP624" s="70"/>
      <c r="AY624" s="70"/>
      <c r="AZ624" s="62"/>
      <c r="BA624" s="62"/>
      <c r="BB624" s="62"/>
      <c r="BC624" s="62"/>
      <c r="BD624" s="62"/>
      <c r="BE624" s="62"/>
      <c r="BF624" s="62"/>
      <c r="BG624" s="62"/>
      <c r="BH624" s="62"/>
    </row>
    <row r="625" spans="1:60" s="68" customFormat="1" x14ac:dyDescent="0.2">
      <c r="A625" s="62"/>
      <c r="B625" s="62"/>
      <c r="C625" s="75"/>
      <c r="D625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7"/>
      <c r="X625" s="5"/>
      <c r="Y625" s="96"/>
      <c r="Z625" s="96"/>
      <c r="AA625" s="96"/>
      <c r="AB625" s="96"/>
      <c r="AC625" s="96"/>
      <c r="AD625" s="96"/>
      <c r="AE625" s="96"/>
      <c r="AH625" s="85"/>
      <c r="AI625" s="79"/>
      <c r="AL625" s="76"/>
      <c r="AN625" s="62"/>
      <c r="AO625" s="62"/>
      <c r="AP625" s="70"/>
      <c r="AY625" s="70"/>
      <c r="AZ625" s="62"/>
      <c r="BA625" s="62"/>
      <c r="BB625" s="62"/>
      <c r="BC625" s="62"/>
      <c r="BD625" s="62"/>
      <c r="BE625" s="62"/>
      <c r="BF625" s="62"/>
      <c r="BG625" s="62"/>
      <c r="BH625" s="62"/>
    </row>
    <row r="626" spans="1:60" s="68" customFormat="1" x14ac:dyDescent="0.2">
      <c r="A626" s="62"/>
      <c r="B626" s="62"/>
      <c r="C626" s="75"/>
      <c r="D626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7"/>
      <c r="X626" s="5"/>
      <c r="Y626" s="96"/>
      <c r="Z626" s="96"/>
      <c r="AA626" s="96"/>
      <c r="AB626" s="96"/>
      <c r="AC626" s="96"/>
      <c r="AD626" s="96"/>
      <c r="AE626" s="96"/>
      <c r="AH626" s="85"/>
      <c r="AI626" s="79"/>
      <c r="AL626" s="76"/>
      <c r="AN626" s="62"/>
      <c r="AO626" s="62"/>
      <c r="AP626" s="70"/>
      <c r="AY626" s="70"/>
      <c r="AZ626" s="62"/>
      <c r="BA626" s="62"/>
      <c r="BB626" s="62"/>
      <c r="BC626" s="62"/>
      <c r="BD626" s="62"/>
      <c r="BE626" s="62"/>
      <c r="BF626" s="62"/>
      <c r="BG626" s="62"/>
      <c r="BH626" s="62"/>
    </row>
    <row r="627" spans="1:60" s="68" customFormat="1" x14ac:dyDescent="0.2">
      <c r="A627" s="62"/>
      <c r="B627" s="62"/>
      <c r="C627" s="75"/>
      <c r="D627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7"/>
      <c r="X627" s="5"/>
      <c r="Y627" s="96"/>
      <c r="Z627" s="96"/>
      <c r="AA627" s="96"/>
      <c r="AB627" s="96"/>
      <c r="AC627" s="96"/>
      <c r="AD627" s="96"/>
      <c r="AE627" s="96"/>
      <c r="AH627" s="85"/>
      <c r="AI627" s="79"/>
      <c r="AL627" s="76"/>
      <c r="AN627" s="62"/>
      <c r="AO627" s="62"/>
      <c r="AP627" s="70"/>
      <c r="AY627" s="70"/>
      <c r="AZ627" s="62"/>
      <c r="BA627" s="62"/>
      <c r="BB627" s="62"/>
      <c r="BC627" s="62"/>
      <c r="BD627" s="62"/>
      <c r="BE627" s="62"/>
      <c r="BF627" s="62"/>
      <c r="BG627" s="62"/>
      <c r="BH627" s="62"/>
    </row>
    <row r="628" spans="1:60" s="68" customFormat="1" x14ac:dyDescent="0.2">
      <c r="A628" s="62"/>
      <c r="B628" s="62"/>
      <c r="C628" s="75"/>
      <c r="D628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7"/>
      <c r="X628" s="5"/>
      <c r="Y628" s="96"/>
      <c r="Z628" s="96"/>
      <c r="AA628" s="96"/>
      <c r="AB628" s="96"/>
      <c r="AC628" s="96"/>
      <c r="AD628" s="96"/>
      <c r="AE628" s="96"/>
      <c r="AH628" s="85"/>
      <c r="AI628" s="79"/>
      <c r="AL628" s="76"/>
      <c r="AN628" s="62"/>
      <c r="AO628" s="62"/>
      <c r="AP628" s="70"/>
      <c r="AY628" s="70"/>
      <c r="AZ628" s="62"/>
      <c r="BA628" s="62"/>
      <c r="BB628" s="62"/>
      <c r="BC628" s="62"/>
      <c r="BD628" s="62"/>
      <c r="BE628" s="62"/>
      <c r="BF628" s="62"/>
      <c r="BG628" s="62"/>
      <c r="BH628" s="62"/>
    </row>
    <row r="629" spans="1:60" s="68" customFormat="1" x14ac:dyDescent="0.2">
      <c r="A629" s="62"/>
      <c r="B629" s="62"/>
      <c r="C629" s="75"/>
      <c r="D629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7"/>
      <c r="X629" s="5"/>
      <c r="Y629" s="96"/>
      <c r="Z629" s="96"/>
      <c r="AA629" s="96"/>
      <c r="AB629" s="96"/>
      <c r="AC629" s="96"/>
      <c r="AD629" s="96"/>
      <c r="AE629" s="96"/>
      <c r="AH629" s="85"/>
      <c r="AI629" s="79"/>
      <c r="AL629" s="76"/>
      <c r="AN629" s="62"/>
      <c r="AO629" s="62"/>
      <c r="AP629" s="70"/>
      <c r="AY629" s="70"/>
      <c r="AZ629" s="62"/>
      <c r="BA629" s="62"/>
      <c r="BB629" s="62"/>
      <c r="BC629" s="62"/>
      <c r="BD629" s="62"/>
      <c r="BE629" s="62"/>
      <c r="BF629" s="62"/>
      <c r="BG629" s="62"/>
      <c r="BH629" s="62"/>
    </row>
    <row r="630" spans="1:60" s="68" customFormat="1" x14ac:dyDescent="0.2">
      <c r="A630" s="62"/>
      <c r="B630" s="62"/>
      <c r="C630" s="75"/>
      <c r="D630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7"/>
      <c r="X630" s="5"/>
      <c r="Y630" s="96"/>
      <c r="Z630" s="96"/>
      <c r="AA630" s="96"/>
      <c r="AB630" s="96"/>
      <c r="AC630" s="96"/>
      <c r="AD630" s="96"/>
      <c r="AE630" s="96"/>
      <c r="AH630" s="85"/>
      <c r="AI630" s="79"/>
      <c r="AL630" s="76"/>
      <c r="AN630" s="62"/>
      <c r="AO630" s="62"/>
      <c r="AP630" s="70"/>
      <c r="AY630" s="70"/>
      <c r="AZ630" s="62"/>
      <c r="BA630" s="62"/>
      <c r="BB630" s="62"/>
      <c r="BC630" s="62"/>
      <c r="BD630" s="62"/>
      <c r="BE630" s="62"/>
      <c r="BF630" s="62"/>
      <c r="BG630" s="62"/>
      <c r="BH630" s="62"/>
    </row>
    <row r="631" spans="1:60" s="68" customFormat="1" x14ac:dyDescent="0.2">
      <c r="A631" s="62"/>
      <c r="B631" s="62"/>
      <c r="C631" s="75"/>
      <c r="D631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7"/>
      <c r="X631" s="5"/>
      <c r="Y631" s="96"/>
      <c r="Z631" s="96"/>
      <c r="AA631" s="96"/>
      <c r="AB631" s="96"/>
      <c r="AC631" s="96"/>
      <c r="AD631" s="96"/>
      <c r="AE631" s="96"/>
      <c r="AH631" s="85"/>
      <c r="AI631" s="79"/>
      <c r="AL631" s="76"/>
      <c r="AN631" s="62"/>
      <c r="AO631" s="62"/>
      <c r="AP631" s="70"/>
      <c r="AY631" s="70"/>
      <c r="AZ631" s="62"/>
      <c r="BA631" s="62"/>
      <c r="BB631" s="62"/>
      <c r="BC631" s="62"/>
      <c r="BD631" s="62"/>
      <c r="BE631" s="62"/>
      <c r="BF631" s="62"/>
      <c r="BG631" s="62"/>
      <c r="BH631" s="62"/>
    </row>
    <row r="632" spans="1:60" s="68" customFormat="1" x14ac:dyDescent="0.2">
      <c r="A632" s="62"/>
      <c r="B632" s="62"/>
      <c r="C632" s="75"/>
      <c r="D63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7"/>
      <c r="X632" s="5"/>
      <c r="Y632" s="96"/>
      <c r="Z632" s="96"/>
      <c r="AA632" s="96"/>
      <c r="AB632" s="96"/>
      <c r="AC632" s="96"/>
      <c r="AD632" s="96"/>
      <c r="AE632" s="96"/>
      <c r="AH632" s="85"/>
      <c r="AI632" s="79"/>
      <c r="AL632" s="76"/>
      <c r="AN632" s="62"/>
      <c r="AO632" s="62"/>
      <c r="AP632" s="70"/>
      <c r="AY632" s="70"/>
      <c r="AZ632" s="62"/>
      <c r="BA632" s="62"/>
      <c r="BB632" s="62"/>
      <c r="BC632" s="62"/>
      <c r="BD632" s="62"/>
      <c r="BE632" s="62"/>
      <c r="BF632" s="62"/>
      <c r="BG632" s="62"/>
      <c r="BH632" s="62"/>
    </row>
    <row r="633" spans="1:60" s="68" customFormat="1" x14ac:dyDescent="0.2">
      <c r="A633" s="62"/>
      <c r="B633" s="62"/>
      <c r="C633" s="75"/>
      <c r="D633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7"/>
      <c r="X633" s="5"/>
      <c r="Y633" s="96"/>
      <c r="Z633" s="96"/>
      <c r="AA633" s="96"/>
      <c r="AB633" s="96"/>
      <c r="AC633" s="96"/>
      <c r="AD633" s="96"/>
      <c r="AE633" s="96"/>
      <c r="AH633" s="85"/>
      <c r="AI633" s="79"/>
      <c r="AL633" s="76"/>
      <c r="AN633" s="62"/>
      <c r="AO633" s="62"/>
      <c r="AP633" s="70"/>
      <c r="AY633" s="70"/>
      <c r="AZ633" s="62"/>
      <c r="BA633" s="62"/>
      <c r="BB633" s="62"/>
      <c r="BC633" s="62"/>
      <c r="BD633" s="62"/>
      <c r="BE633" s="62"/>
      <c r="BF633" s="62"/>
      <c r="BG633" s="62"/>
      <c r="BH633" s="62"/>
    </row>
    <row r="634" spans="1:60" s="68" customFormat="1" x14ac:dyDescent="0.2">
      <c r="A634" s="62"/>
      <c r="B634" s="62"/>
      <c r="C634" s="75"/>
      <c r="D634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7"/>
      <c r="X634" s="5"/>
      <c r="Y634" s="96"/>
      <c r="Z634" s="96"/>
      <c r="AA634" s="96"/>
      <c r="AB634" s="96"/>
      <c r="AC634" s="96"/>
      <c r="AD634" s="96"/>
      <c r="AE634" s="96"/>
      <c r="AH634" s="85"/>
      <c r="AI634" s="79"/>
      <c r="AL634" s="76"/>
      <c r="AN634" s="62"/>
      <c r="AO634" s="62"/>
      <c r="AP634" s="70"/>
      <c r="AY634" s="70"/>
      <c r="AZ634" s="62"/>
      <c r="BA634" s="62"/>
      <c r="BB634" s="62"/>
      <c r="BC634" s="62"/>
      <c r="BD634" s="62"/>
      <c r="BE634" s="62"/>
      <c r="BF634" s="62"/>
      <c r="BG634" s="62"/>
      <c r="BH634" s="62"/>
    </row>
    <row r="635" spans="1:60" s="68" customFormat="1" x14ac:dyDescent="0.2">
      <c r="A635" s="62"/>
      <c r="B635" s="62"/>
      <c r="C635" s="75"/>
      <c r="D635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7"/>
      <c r="X635" s="5"/>
      <c r="Y635" s="96"/>
      <c r="Z635" s="96"/>
      <c r="AA635" s="96"/>
      <c r="AB635" s="96"/>
      <c r="AC635" s="96"/>
      <c r="AD635" s="96"/>
      <c r="AE635" s="96"/>
      <c r="AH635" s="85"/>
      <c r="AI635" s="79"/>
      <c r="AL635" s="76"/>
      <c r="AN635" s="62"/>
      <c r="AO635" s="62"/>
      <c r="AP635" s="70"/>
      <c r="AY635" s="70"/>
      <c r="AZ635" s="62"/>
      <c r="BA635" s="62"/>
      <c r="BB635" s="62"/>
      <c r="BC635" s="62"/>
      <c r="BD635" s="62"/>
      <c r="BE635" s="62"/>
      <c r="BF635" s="62"/>
      <c r="BG635" s="62"/>
      <c r="BH635" s="62"/>
    </row>
    <row r="636" spans="1:60" s="68" customFormat="1" x14ac:dyDescent="0.2">
      <c r="A636" s="62"/>
      <c r="B636" s="62"/>
      <c r="C636" s="75"/>
      <c r="D636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7"/>
      <c r="X636" s="5"/>
      <c r="Y636" s="96"/>
      <c r="Z636" s="96"/>
      <c r="AA636" s="96"/>
      <c r="AB636" s="96"/>
      <c r="AC636" s="96"/>
      <c r="AD636" s="96"/>
      <c r="AE636" s="96"/>
      <c r="AH636" s="85"/>
      <c r="AI636" s="79"/>
      <c r="AL636" s="76"/>
      <c r="AN636" s="62"/>
      <c r="AO636" s="62"/>
      <c r="AP636" s="70"/>
      <c r="AY636" s="70"/>
      <c r="AZ636" s="62"/>
      <c r="BA636" s="62"/>
      <c r="BB636" s="62"/>
      <c r="BC636" s="62"/>
      <c r="BD636" s="62"/>
      <c r="BE636" s="62"/>
      <c r="BF636" s="62"/>
      <c r="BG636" s="62"/>
      <c r="BH636" s="62"/>
    </row>
    <row r="637" spans="1:60" s="68" customFormat="1" x14ac:dyDescent="0.2">
      <c r="A637" s="62"/>
      <c r="B637" s="62"/>
      <c r="C637" s="75"/>
      <c r="D637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7"/>
      <c r="X637" s="5"/>
      <c r="Y637" s="96"/>
      <c r="Z637" s="96"/>
      <c r="AA637" s="96"/>
      <c r="AB637" s="96"/>
      <c r="AC637" s="96"/>
      <c r="AD637" s="96"/>
      <c r="AE637" s="96"/>
      <c r="AH637" s="85"/>
      <c r="AI637" s="79"/>
      <c r="AL637" s="76"/>
      <c r="AN637" s="62"/>
      <c r="AO637" s="62"/>
      <c r="AP637" s="70"/>
      <c r="AY637" s="70"/>
      <c r="AZ637" s="62"/>
      <c r="BA637" s="62"/>
      <c r="BB637" s="62"/>
      <c r="BC637" s="62"/>
      <c r="BD637" s="62"/>
      <c r="BE637" s="62"/>
      <c r="BF637" s="62"/>
      <c r="BG637" s="62"/>
      <c r="BH637" s="62"/>
    </row>
    <row r="638" spans="1:60" s="68" customFormat="1" x14ac:dyDescent="0.2">
      <c r="A638" s="62"/>
      <c r="B638" s="62"/>
      <c r="C638" s="75"/>
      <c r="D638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7"/>
      <c r="X638" s="5"/>
      <c r="Y638" s="96"/>
      <c r="Z638" s="96"/>
      <c r="AA638" s="96"/>
      <c r="AB638" s="96"/>
      <c r="AC638" s="96"/>
      <c r="AD638" s="96"/>
      <c r="AE638" s="96"/>
      <c r="AH638" s="85"/>
      <c r="AI638" s="79"/>
      <c r="AL638" s="76"/>
      <c r="AN638" s="62"/>
      <c r="AO638" s="62"/>
      <c r="AP638" s="70"/>
      <c r="AY638" s="70"/>
      <c r="AZ638" s="62"/>
      <c r="BA638" s="62"/>
      <c r="BB638" s="62"/>
      <c r="BC638" s="62"/>
      <c r="BD638" s="62"/>
      <c r="BE638" s="62"/>
      <c r="BF638" s="62"/>
      <c r="BG638" s="62"/>
      <c r="BH638" s="62"/>
    </row>
    <row r="639" spans="1:60" s="68" customFormat="1" x14ac:dyDescent="0.2">
      <c r="A639" s="62"/>
      <c r="B639" s="62"/>
      <c r="C639" s="75"/>
      <c r="D639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7"/>
      <c r="X639" s="5"/>
      <c r="Y639" s="96"/>
      <c r="Z639" s="96"/>
      <c r="AA639" s="96"/>
      <c r="AB639" s="96"/>
      <c r="AC639" s="96"/>
      <c r="AD639" s="96"/>
      <c r="AE639" s="96"/>
      <c r="AH639" s="85"/>
      <c r="AI639" s="79"/>
      <c r="AL639" s="76"/>
      <c r="AN639" s="62"/>
      <c r="AO639" s="62"/>
      <c r="AP639" s="70"/>
      <c r="AY639" s="70"/>
      <c r="AZ639" s="62"/>
      <c r="BA639" s="62"/>
      <c r="BB639" s="62"/>
      <c r="BC639" s="62"/>
      <c r="BD639" s="62"/>
      <c r="BE639" s="62"/>
      <c r="BF639" s="62"/>
      <c r="BG639" s="62"/>
      <c r="BH639" s="62"/>
    </row>
    <row r="640" spans="1:60" s="68" customFormat="1" x14ac:dyDescent="0.2">
      <c r="A640" s="62"/>
      <c r="B640" s="62"/>
      <c r="C640" s="75"/>
      <c r="D640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7"/>
      <c r="X640" s="5"/>
      <c r="Y640" s="96"/>
      <c r="Z640" s="96"/>
      <c r="AA640" s="96"/>
      <c r="AB640" s="96"/>
      <c r="AC640" s="96"/>
      <c r="AD640" s="96"/>
      <c r="AE640" s="96"/>
      <c r="AH640" s="85"/>
      <c r="AI640" s="79"/>
      <c r="AL640" s="76"/>
      <c r="AN640" s="62"/>
      <c r="AO640" s="62"/>
      <c r="AP640" s="70"/>
      <c r="AY640" s="70"/>
      <c r="AZ640" s="62"/>
      <c r="BA640" s="62"/>
      <c r="BB640" s="62"/>
      <c r="BC640" s="62"/>
      <c r="BD640" s="62"/>
      <c r="BE640" s="62"/>
      <c r="BF640" s="62"/>
      <c r="BG640" s="62"/>
      <c r="BH640" s="62"/>
    </row>
    <row r="641" spans="1:60" s="68" customFormat="1" x14ac:dyDescent="0.2">
      <c r="A641" s="62"/>
      <c r="B641" s="62"/>
      <c r="C641" s="75"/>
      <c r="D641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7"/>
      <c r="X641" s="5"/>
      <c r="Y641" s="96"/>
      <c r="Z641" s="96"/>
      <c r="AA641" s="96"/>
      <c r="AB641" s="96"/>
      <c r="AC641" s="96"/>
      <c r="AD641" s="96"/>
      <c r="AE641" s="96"/>
      <c r="AH641" s="85"/>
      <c r="AI641" s="79"/>
      <c r="AL641" s="76"/>
      <c r="AN641" s="62"/>
      <c r="AO641" s="62"/>
      <c r="AP641" s="70"/>
      <c r="AY641" s="70"/>
      <c r="AZ641" s="62"/>
      <c r="BA641" s="62"/>
      <c r="BB641" s="62"/>
      <c r="BC641" s="62"/>
      <c r="BD641" s="62"/>
      <c r="BE641" s="62"/>
      <c r="BF641" s="62"/>
      <c r="BG641" s="62"/>
      <c r="BH641" s="62"/>
    </row>
    <row r="642" spans="1:60" s="68" customFormat="1" x14ac:dyDescent="0.2">
      <c r="A642" s="62"/>
      <c r="B642" s="62"/>
      <c r="C642" s="75"/>
      <c r="D64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7"/>
      <c r="X642" s="5"/>
      <c r="Y642" s="96"/>
      <c r="Z642" s="96"/>
      <c r="AA642" s="96"/>
      <c r="AB642" s="96"/>
      <c r="AC642" s="96"/>
      <c r="AD642" s="96"/>
      <c r="AE642" s="96"/>
      <c r="AH642" s="85"/>
      <c r="AI642" s="79"/>
      <c r="AL642" s="76"/>
      <c r="AN642" s="62"/>
      <c r="AO642" s="62"/>
      <c r="AP642" s="70"/>
      <c r="AY642" s="70"/>
      <c r="AZ642" s="62"/>
      <c r="BA642" s="62"/>
      <c r="BB642" s="62"/>
      <c r="BC642" s="62"/>
      <c r="BD642" s="62"/>
      <c r="BE642" s="62"/>
      <c r="BF642" s="62"/>
      <c r="BG642" s="62"/>
      <c r="BH642" s="62"/>
    </row>
    <row r="643" spans="1:60" s="68" customFormat="1" x14ac:dyDescent="0.2">
      <c r="A643" s="62"/>
      <c r="B643" s="62"/>
      <c r="C643" s="75"/>
      <c r="D643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7"/>
      <c r="X643" s="5"/>
      <c r="Y643" s="96"/>
      <c r="Z643" s="96"/>
      <c r="AA643" s="96"/>
      <c r="AB643" s="96"/>
      <c r="AC643" s="96"/>
      <c r="AD643" s="96"/>
      <c r="AE643" s="96"/>
      <c r="AH643" s="85"/>
      <c r="AI643" s="79"/>
      <c r="AL643" s="76"/>
      <c r="AN643" s="62"/>
      <c r="AO643" s="62"/>
      <c r="AP643" s="70"/>
      <c r="AY643" s="70"/>
      <c r="AZ643" s="62"/>
      <c r="BA643" s="62"/>
      <c r="BB643" s="62"/>
      <c r="BC643" s="62"/>
      <c r="BD643" s="62"/>
      <c r="BE643" s="62"/>
      <c r="BF643" s="62"/>
      <c r="BG643" s="62"/>
      <c r="BH643" s="62"/>
    </row>
    <row r="644" spans="1:60" s="68" customFormat="1" x14ac:dyDescent="0.2">
      <c r="A644" s="62"/>
      <c r="B644" s="62"/>
      <c r="C644" s="75"/>
      <c r="D644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7"/>
      <c r="X644" s="5"/>
      <c r="Y644" s="96"/>
      <c r="Z644" s="96"/>
      <c r="AA644" s="96"/>
      <c r="AB644" s="96"/>
      <c r="AC644" s="96"/>
      <c r="AD644" s="96"/>
      <c r="AE644" s="96"/>
      <c r="AH644" s="85"/>
      <c r="AI644" s="79"/>
      <c r="AL644" s="76"/>
      <c r="AN644" s="62"/>
      <c r="AO644" s="62"/>
      <c r="AP644" s="70"/>
      <c r="AY644" s="70"/>
      <c r="AZ644" s="62"/>
      <c r="BA644" s="62"/>
      <c r="BB644" s="62"/>
      <c r="BC644" s="62"/>
      <c r="BD644" s="62"/>
      <c r="BE644" s="62"/>
      <c r="BF644" s="62"/>
      <c r="BG644" s="62"/>
      <c r="BH644" s="62"/>
    </row>
    <row r="645" spans="1:60" s="68" customFormat="1" x14ac:dyDescent="0.2">
      <c r="A645" s="62"/>
      <c r="B645" s="62"/>
      <c r="C645" s="75"/>
      <c r="D645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7"/>
      <c r="X645" s="5"/>
      <c r="Y645" s="96"/>
      <c r="Z645" s="96"/>
      <c r="AA645" s="96"/>
      <c r="AB645" s="96"/>
      <c r="AC645" s="96"/>
      <c r="AD645" s="96"/>
      <c r="AE645" s="96"/>
      <c r="AH645" s="85"/>
      <c r="AI645" s="79"/>
      <c r="AL645" s="76"/>
      <c r="AN645" s="62"/>
      <c r="AO645" s="62"/>
      <c r="AP645" s="70"/>
      <c r="AY645" s="70"/>
      <c r="AZ645" s="62"/>
      <c r="BA645" s="62"/>
      <c r="BB645" s="62"/>
      <c r="BC645" s="62"/>
      <c r="BD645" s="62"/>
      <c r="BE645" s="62"/>
      <c r="BF645" s="62"/>
      <c r="BG645" s="62"/>
      <c r="BH645" s="62"/>
    </row>
    <row r="646" spans="1:60" s="68" customFormat="1" x14ac:dyDescent="0.2">
      <c r="A646" s="62"/>
      <c r="B646" s="62"/>
      <c r="C646" s="75"/>
      <c r="D646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7"/>
      <c r="X646" s="5"/>
      <c r="Y646" s="96"/>
      <c r="Z646" s="96"/>
      <c r="AA646" s="96"/>
      <c r="AB646" s="96"/>
      <c r="AC646" s="96"/>
      <c r="AD646" s="96"/>
      <c r="AE646" s="96"/>
      <c r="AH646" s="85"/>
      <c r="AI646" s="79"/>
      <c r="AL646" s="76"/>
      <c r="AN646" s="62"/>
      <c r="AO646" s="62"/>
      <c r="AP646" s="70"/>
      <c r="AY646" s="70"/>
      <c r="AZ646" s="62"/>
      <c r="BA646" s="62"/>
      <c r="BB646" s="62"/>
      <c r="BC646" s="62"/>
      <c r="BD646" s="62"/>
      <c r="BE646" s="62"/>
      <c r="BF646" s="62"/>
      <c r="BG646" s="62"/>
      <c r="BH646" s="62"/>
    </row>
    <row r="647" spans="1:60" s="68" customFormat="1" x14ac:dyDescent="0.2">
      <c r="A647" s="62"/>
      <c r="B647" s="62"/>
      <c r="C647" s="75"/>
      <c r="D647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7"/>
      <c r="X647" s="5"/>
      <c r="Y647" s="96"/>
      <c r="Z647" s="96"/>
      <c r="AA647" s="96"/>
      <c r="AB647" s="96"/>
      <c r="AC647" s="96"/>
      <c r="AD647" s="96"/>
      <c r="AE647" s="96"/>
      <c r="AH647" s="85"/>
      <c r="AI647" s="79"/>
      <c r="AL647" s="76"/>
      <c r="AN647" s="62"/>
      <c r="AO647" s="62"/>
      <c r="AP647" s="70"/>
      <c r="AY647" s="70"/>
      <c r="AZ647" s="62"/>
      <c r="BA647" s="62"/>
      <c r="BB647" s="62"/>
      <c r="BC647" s="62"/>
      <c r="BD647" s="62"/>
      <c r="BE647" s="62"/>
      <c r="BF647" s="62"/>
      <c r="BG647" s="62"/>
      <c r="BH647" s="62"/>
    </row>
    <row r="648" spans="1:60" s="68" customFormat="1" x14ac:dyDescent="0.2">
      <c r="A648" s="62"/>
      <c r="B648" s="62"/>
      <c r="C648" s="75"/>
      <c r="D648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7"/>
      <c r="X648" s="5"/>
      <c r="Y648" s="96"/>
      <c r="Z648" s="96"/>
      <c r="AA648" s="96"/>
      <c r="AB648" s="96"/>
      <c r="AC648" s="96"/>
      <c r="AD648" s="96"/>
      <c r="AE648" s="96"/>
      <c r="AH648" s="85"/>
      <c r="AI648" s="79"/>
      <c r="AL648" s="76"/>
      <c r="AN648" s="62"/>
      <c r="AO648" s="62"/>
      <c r="AP648" s="70"/>
      <c r="AY648" s="70"/>
      <c r="AZ648" s="62"/>
      <c r="BA648" s="62"/>
      <c r="BB648" s="62"/>
      <c r="BC648" s="62"/>
      <c r="BD648" s="62"/>
      <c r="BE648" s="62"/>
      <c r="BF648" s="62"/>
      <c r="BG648" s="62"/>
      <c r="BH648" s="62"/>
    </row>
    <row r="649" spans="1:60" s="68" customFormat="1" x14ac:dyDescent="0.2">
      <c r="A649" s="62"/>
      <c r="B649" s="62"/>
      <c r="C649" s="75"/>
      <c r="D649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7"/>
      <c r="X649" s="5"/>
      <c r="Y649" s="96"/>
      <c r="Z649" s="96"/>
      <c r="AA649" s="96"/>
      <c r="AB649" s="96"/>
      <c r="AC649" s="96"/>
      <c r="AD649" s="96"/>
      <c r="AE649" s="96"/>
      <c r="AH649" s="85"/>
      <c r="AI649" s="79"/>
      <c r="AL649" s="76"/>
      <c r="AN649" s="62"/>
      <c r="AO649" s="62"/>
      <c r="AP649" s="70"/>
      <c r="AY649" s="70"/>
      <c r="AZ649" s="62"/>
      <c r="BA649" s="62"/>
      <c r="BB649" s="62"/>
      <c r="BC649" s="62"/>
      <c r="BD649" s="62"/>
      <c r="BE649" s="62"/>
      <c r="BF649" s="62"/>
      <c r="BG649" s="62"/>
      <c r="BH649" s="62"/>
    </row>
    <row r="650" spans="1:60" s="68" customFormat="1" x14ac:dyDescent="0.2">
      <c r="A650" s="62"/>
      <c r="B650" s="62"/>
      <c r="C650" s="75"/>
      <c r="D650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7"/>
      <c r="X650" s="5"/>
      <c r="Y650" s="96"/>
      <c r="Z650" s="96"/>
      <c r="AA650" s="96"/>
      <c r="AB650" s="96"/>
      <c r="AC650" s="96"/>
      <c r="AD650" s="96"/>
      <c r="AE650" s="96"/>
      <c r="AH650" s="85"/>
      <c r="AI650" s="79"/>
      <c r="AL650" s="76"/>
      <c r="AN650" s="62"/>
      <c r="AO650" s="62"/>
      <c r="AP650" s="70"/>
      <c r="AY650" s="70"/>
      <c r="AZ650" s="62"/>
      <c r="BA650" s="62"/>
      <c r="BB650" s="62"/>
      <c r="BC650" s="62"/>
      <c r="BD650" s="62"/>
      <c r="BE650" s="62"/>
      <c r="BF650" s="62"/>
      <c r="BG650" s="62"/>
      <c r="BH650" s="62"/>
    </row>
    <row r="651" spans="1:60" s="68" customFormat="1" x14ac:dyDescent="0.2">
      <c r="A651" s="62"/>
      <c r="B651" s="62"/>
      <c r="C651" s="75"/>
      <c r="D651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7"/>
      <c r="X651" s="5"/>
      <c r="Y651" s="96"/>
      <c r="Z651" s="96"/>
      <c r="AA651" s="96"/>
      <c r="AB651" s="96"/>
      <c r="AC651" s="96"/>
      <c r="AD651" s="96"/>
      <c r="AE651" s="96"/>
      <c r="AH651" s="85"/>
      <c r="AI651" s="79"/>
      <c r="AL651" s="76"/>
      <c r="AN651" s="62"/>
      <c r="AO651" s="62"/>
      <c r="AP651" s="70"/>
      <c r="AY651" s="70"/>
      <c r="AZ651" s="62"/>
      <c r="BA651" s="62"/>
      <c r="BB651" s="62"/>
      <c r="BC651" s="62"/>
      <c r="BD651" s="62"/>
      <c r="BE651" s="62"/>
      <c r="BF651" s="62"/>
      <c r="BG651" s="62"/>
      <c r="BH651" s="62"/>
    </row>
    <row r="652" spans="1:60" s="68" customFormat="1" x14ac:dyDescent="0.2">
      <c r="A652" s="62"/>
      <c r="B652" s="62"/>
      <c r="C652" s="75"/>
      <c r="D65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7"/>
      <c r="X652" s="5"/>
      <c r="Y652" s="96"/>
      <c r="Z652" s="96"/>
      <c r="AA652" s="96"/>
      <c r="AB652" s="96"/>
      <c r="AC652" s="96"/>
      <c r="AD652" s="96"/>
      <c r="AE652" s="96"/>
      <c r="AH652" s="85"/>
      <c r="AI652" s="79"/>
      <c r="AL652" s="76"/>
      <c r="AN652" s="62"/>
      <c r="AO652" s="62"/>
      <c r="AP652" s="70"/>
      <c r="AY652" s="70"/>
      <c r="AZ652" s="62"/>
      <c r="BA652" s="62"/>
      <c r="BB652" s="62"/>
      <c r="BC652" s="62"/>
      <c r="BD652" s="62"/>
      <c r="BE652" s="62"/>
      <c r="BF652" s="62"/>
      <c r="BG652" s="62"/>
      <c r="BH652" s="62"/>
    </row>
    <row r="653" spans="1:60" s="68" customFormat="1" x14ac:dyDescent="0.2">
      <c r="A653" s="62"/>
      <c r="B653" s="62"/>
      <c r="C653" s="75"/>
      <c r="D653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7"/>
      <c r="X653" s="5"/>
      <c r="Y653" s="96"/>
      <c r="Z653" s="96"/>
      <c r="AA653" s="96"/>
      <c r="AB653" s="96"/>
      <c r="AC653" s="96"/>
      <c r="AD653" s="96"/>
      <c r="AE653" s="96"/>
      <c r="AH653" s="85"/>
      <c r="AI653" s="79"/>
      <c r="AL653" s="76"/>
      <c r="AN653" s="62"/>
      <c r="AO653" s="62"/>
      <c r="AP653" s="70"/>
      <c r="AY653" s="70"/>
      <c r="AZ653" s="62"/>
      <c r="BA653" s="62"/>
      <c r="BB653" s="62"/>
      <c r="BC653" s="62"/>
      <c r="BD653" s="62"/>
      <c r="BE653" s="62"/>
      <c r="BF653" s="62"/>
      <c r="BG653" s="62"/>
      <c r="BH653" s="62"/>
    </row>
    <row r="654" spans="1:60" s="68" customFormat="1" x14ac:dyDescent="0.2">
      <c r="A654" s="62"/>
      <c r="B654" s="62"/>
      <c r="C654" s="75"/>
      <c r="D654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7"/>
      <c r="X654" s="5"/>
      <c r="Y654" s="96"/>
      <c r="Z654" s="96"/>
      <c r="AA654" s="96"/>
      <c r="AB654" s="96"/>
      <c r="AC654" s="96"/>
      <c r="AD654" s="96"/>
      <c r="AE654" s="96"/>
      <c r="AH654" s="85"/>
      <c r="AI654" s="79"/>
      <c r="AL654" s="76"/>
      <c r="AN654" s="62"/>
      <c r="AO654" s="62"/>
      <c r="AP654" s="70"/>
      <c r="AY654" s="70"/>
      <c r="AZ654" s="62"/>
      <c r="BA654" s="62"/>
      <c r="BB654" s="62"/>
      <c r="BC654" s="62"/>
      <c r="BD654" s="62"/>
      <c r="BE654" s="62"/>
      <c r="BF654" s="62"/>
      <c r="BG654" s="62"/>
      <c r="BH654" s="62"/>
    </row>
    <row r="655" spans="1:60" s="68" customFormat="1" x14ac:dyDescent="0.2">
      <c r="A655" s="62"/>
      <c r="B655" s="62"/>
      <c r="C655" s="75"/>
      <c r="D655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7"/>
      <c r="X655" s="5"/>
      <c r="Y655" s="96"/>
      <c r="Z655" s="96"/>
      <c r="AA655" s="96"/>
      <c r="AB655" s="96"/>
      <c r="AC655" s="96"/>
      <c r="AD655" s="96"/>
      <c r="AE655" s="96"/>
      <c r="AH655" s="85"/>
      <c r="AI655" s="79"/>
      <c r="AL655" s="76"/>
      <c r="AN655" s="62"/>
      <c r="AO655" s="62"/>
      <c r="AP655" s="70"/>
      <c r="AY655" s="70"/>
      <c r="AZ655" s="62"/>
      <c r="BA655" s="62"/>
      <c r="BB655" s="62"/>
      <c r="BC655" s="62"/>
      <c r="BD655" s="62"/>
      <c r="BE655" s="62"/>
      <c r="BF655" s="62"/>
      <c r="BG655" s="62"/>
      <c r="BH655" s="62"/>
    </row>
    <row r="656" spans="1:60" s="68" customFormat="1" x14ac:dyDescent="0.2">
      <c r="A656" s="62"/>
      <c r="B656" s="62"/>
      <c r="C656" s="75"/>
      <c r="D656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7"/>
      <c r="X656" s="5"/>
      <c r="Y656" s="96"/>
      <c r="Z656" s="96"/>
      <c r="AA656" s="96"/>
      <c r="AB656" s="96"/>
      <c r="AC656" s="96"/>
      <c r="AD656" s="96"/>
      <c r="AE656" s="96"/>
      <c r="AH656" s="85"/>
      <c r="AI656" s="79"/>
      <c r="AL656" s="76"/>
      <c r="AN656" s="62"/>
      <c r="AO656" s="62"/>
      <c r="AP656" s="70"/>
      <c r="AY656" s="70"/>
      <c r="AZ656" s="62"/>
      <c r="BA656" s="62"/>
      <c r="BB656" s="62"/>
      <c r="BC656" s="62"/>
      <c r="BD656" s="62"/>
      <c r="BE656" s="62"/>
      <c r="BF656" s="62"/>
      <c r="BG656" s="62"/>
      <c r="BH656" s="62"/>
    </row>
    <row r="657" spans="1:60" s="68" customFormat="1" x14ac:dyDescent="0.2">
      <c r="A657" s="62"/>
      <c r="B657" s="62"/>
      <c r="C657" s="75"/>
      <c r="D657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7"/>
      <c r="X657" s="5"/>
      <c r="Y657" s="96"/>
      <c r="Z657" s="96"/>
      <c r="AA657" s="96"/>
      <c r="AB657" s="96"/>
      <c r="AC657" s="96"/>
      <c r="AD657" s="96"/>
      <c r="AE657" s="96"/>
      <c r="AH657" s="85"/>
      <c r="AI657" s="79"/>
      <c r="AL657" s="76"/>
      <c r="AN657" s="62"/>
      <c r="AO657" s="62"/>
      <c r="AP657" s="70"/>
      <c r="AY657" s="70"/>
      <c r="AZ657" s="62"/>
      <c r="BA657" s="62"/>
      <c r="BB657" s="62"/>
      <c r="BC657" s="62"/>
      <c r="BD657" s="62"/>
      <c r="BE657" s="62"/>
      <c r="BF657" s="62"/>
      <c r="BG657" s="62"/>
      <c r="BH657" s="62"/>
    </row>
    <row r="658" spans="1:60" s="68" customFormat="1" x14ac:dyDescent="0.2">
      <c r="A658" s="62"/>
      <c r="B658" s="62"/>
      <c r="C658" s="75"/>
      <c r="D658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7"/>
      <c r="X658" s="5"/>
      <c r="Y658" s="96"/>
      <c r="Z658" s="96"/>
      <c r="AA658" s="96"/>
      <c r="AB658" s="96"/>
      <c r="AC658" s="96"/>
      <c r="AD658" s="96"/>
      <c r="AE658" s="96"/>
      <c r="AH658" s="85"/>
      <c r="AI658" s="79"/>
      <c r="AL658" s="76"/>
      <c r="AN658" s="62"/>
      <c r="AO658" s="62"/>
      <c r="AP658" s="70"/>
      <c r="AY658" s="70"/>
      <c r="AZ658" s="62"/>
      <c r="BA658" s="62"/>
      <c r="BB658" s="62"/>
      <c r="BC658" s="62"/>
      <c r="BD658" s="62"/>
      <c r="BE658" s="62"/>
      <c r="BF658" s="62"/>
      <c r="BG658" s="62"/>
      <c r="BH658" s="62"/>
    </row>
    <row r="659" spans="1:60" s="68" customFormat="1" x14ac:dyDescent="0.2">
      <c r="A659" s="62"/>
      <c r="B659" s="62"/>
      <c r="C659" s="75"/>
      <c r="D659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7"/>
      <c r="X659" s="5"/>
      <c r="Y659" s="96"/>
      <c r="Z659" s="96"/>
      <c r="AA659" s="96"/>
      <c r="AB659" s="96"/>
      <c r="AC659" s="96"/>
      <c r="AD659" s="96"/>
      <c r="AE659" s="96"/>
      <c r="AH659" s="85"/>
      <c r="AI659" s="79"/>
      <c r="AL659" s="76"/>
      <c r="AN659" s="62"/>
      <c r="AO659" s="62"/>
      <c r="AP659" s="70"/>
      <c r="AY659" s="70"/>
      <c r="AZ659" s="62"/>
      <c r="BA659" s="62"/>
      <c r="BB659" s="62"/>
      <c r="BC659" s="62"/>
      <c r="BD659" s="62"/>
      <c r="BE659" s="62"/>
      <c r="BF659" s="62"/>
      <c r="BG659" s="62"/>
      <c r="BH659" s="62"/>
    </row>
    <row r="660" spans="1:60" s="68" customFormat="1" x14ac:dyDescent="0.2">
      <c r="A660" s="62"/>
      <c r="B660" s="62"/>
      <c r="C660" s="75"/>
      <c r="D660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7"/>
      <c r="X660" s="5"/>
      <c r="Y660" s="96"/>
      <c r="Z660" s="96"/>
      <c r="AA660" s="96"/>
      <c r="AB660" s="96"/>
      <c r="AC660" s="96"/>
      <c r="AD660" s="96"/>
      <c r="AE660" s="96"/>
      <c r="AH660" s="85"/>
      <c r="AI660" s="79"/>
      <c r="AL660" s="76"/>
      <c r="AN660" s="62"/>
      <c r="AO660" s="62"/>
      <c r="AP660" s="70"/>
      <c r="AY660" s="70"/>
      <c r="AZ660" s="62"/>
      <c r="BA660" s="62"/>
      <c r="BB660" s="62"/>
      <c r="BC660" s="62"/>
      <c r="BD660" s="62"/>
      <c r="BE660" s="62"/>
      <c r="BF660" s="62"/>
      <c r="BG660" s="62"/>
      <c r="BH660" s="62"/>
    </row>
    <row r="661" spans="1:60" s="68" customFormat="1" x14ac:dyDescent="0.2">
      <c r="A661" s="62"/>
      <c r="B661" s="62"/>
      <c r="C661" s="75"/>
      <c r="D661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7"/>
      <c r="X661" s="5"/>
      <c r="Y661" s="96"/>
      <c r="Z661" s="96"/>
      <c r="AA661" s="96"/>
      <c r="AB661" s="96"/>
      <c r="AC661" s="96"/>
      <c r="AD661" s="96"/>
      <c r="AE661" s="96"/>
      <c r="AH661" s="85"/>
      <c r="AI661" s="79"/>
      <c r="AL661" s="76"/>
      <c r="AN661" s="62"/>
      <c r="AO661" s="62"/>
      <c r="AP661" s="70"/>
      <c r="AY661" s="70"/>
      <c r="AZ661" s="62"/>
      <c r="BA661" s="62"/>
      <c r="BB661" s="62"/>
      <c r="BC661" s="62"/>
      <c r="BD661" s="62"/>
      <c r="BE661" s="62"/>
      <c r="BF661" s="62"/>
      <c r="BG661" s="62"/>
      <c r="BH661" s="62"/>
    </row>
    <row r="662" spans="1:60" s="68" customFormat="1" x14ac:dyDescent="0.2">
      <c r="A662" s="62"/>
      <c r="B662" s="62"/>
      <c r="C662" s="75"/>
      <c r="D6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7"/>
      <c r="X662" s="5"/>
      <c r="Y662" s="96"/>
      <c r="Z662" s="96"/>
      <c r="AA662" s="96"/>
      <c r="AB662" s="96"/>
      <c r="AC662" s="96"/>
      <c r="AD662" s="96"/>
      <c r="AE662" s="96"/>
      <c r="AH662" s="85"/>
      <c r="AI662" s="79"/>
      <c r="AL662" s="76"/>
      <c r="AN662" s="62"/>
      <c r="AO662" s="62"/>
      <c r="AP662" s="70"/>
      <c r="AY662" s="70"/>
      <c r="AZ662" s="62"/>
      <c r="BA662" s="62"/>
      <c r="BB662" s="62"/>
      <c r="BC662" s="62"/>
      <c r="BD662" s="62"/>
      <c r="BE662" s="62"/>
      <c r="BF662" s="62"/>
      <c r="BG662" s="62"/>
      <c r="BH662" s="62"/>
    </row>
    <row r="663" spans="1:60" s="68" customFormat="1" x14ac:dyDescent="0.2">
      <c r="A663" s="62"/>
      <c r="B663" s="62"/>
      <c r="C663" s="75"/>
      <c r="D663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7"/>
      <c r="X663" s="5"/>
      <c r="Y663" s="96"/>
      <c r="Z663" s="96"/>
      <c r="AA663" s="96"/>
      <c r="AB663" s="96"/>
      <c r="AC663" s="96"/>
      <c r="AD663" s="96"/>
      <c r="AE663" s="96"/>
      <c r="AH663" s="85"/>
      <c r="AI663" s="79"/>
      <c r="AL663" s="76"/>
      <c r="AN663" s="62"/>
      <c r="AO663" s="62"/>
      <c r="AP663" s="70"/>
      <c r="AY663" s="70"/>
      <c r="AZ663" s="62"/>
      <c r="BA663" s="62"/>
      <c r="BB663" s="62"/>
      <c r="BC663" s="62"/>
      <c r="BD663" s="62"/>
      <c r="BE663" s="62"/>
      <c r="BF663" s="62"/>
      <c r="BG663" s="62"/>
      <c r="BH663" s="62"/>
    </row>
    <row r="664" spans="1:60" s="68" customFormat="1" x14ac:dyDescent="0.2">
      <c r="A664" s="62"/>
      <c r="B664" s="62"/>
      <c r="C664" s="75"/>
      <c r="D664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7"/>
      <c r="X664" s="5"/>
      <c r="Y664" s="96"/>
      <c r="Z664" s="96"/>
      <c r="AA664" s="96"/>
      <c r="AB664" s="96"/>
      <c r="AC664" s="96"/>
      <c r="AD664" s="96"/>
      <c r="AE664" s="96"/>
      <c r="AH664" s="85"/>
      <c r="AI664" s="79"/>
      <c r="AL664" s="76"/>
      <c r="AN664" s="62"/>
      <c r="AO664" s="62"/>
      <c r="AP664" s="70"/>
      <c r="AY664" s="70"/>
      <c r="AZ664" s="62"/>
      <c r="BA664" s="62"/>
      <c r="BB664" s="62"/>
      <c r="BC664" s="62"/>
      <c r="BD664" s="62"/>
      <c r="BE664" s="62"/>
      <c r="BF664" s="62"/>
      <c r="BG664" s="62"/>
      <c r="BH664" s="62"/>
    </row>
    <row r="665" spans="1:60" s="68" customFormat="1" x14ac:dyDescent="0.2">
      <c r="A665" s="62"/>
      <c r="B665" s="62"/>
      <c r="C665" s="75"/>
      <c r="D665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7"/>
      <c r="X665" s="5"/>
      <c r="Y665" s="96"/>
      <c r="Z665" s="96"/>
      <c r="AA665" s="96"/>
      <c r="AB665" s="96"/>
      <c r="AC665" s="96"/>
      <c r="AD665" s="96"/>
      <c r="AE665" s="96"/>
      <c r="AH665" s="85"/>
      <c r="AI665" s="79"/>
      <c r="AL665" s="76"/>
      <c r="AN665" s="62"/>
      <c r="AO665" s="62"/>
      <c r="AP665" s="70"/>
      <c r="AY665" s="70"/>
      <c r="AZ665" s="62"/>
      <c r="BA665" s="62"/>
      <c r="BB665" s="62"/>
      <c r="BC665" s="62"/>
      <c r="BD665" s="62"/>
      <c r="BE665" s="62"/>
      <c r="BF665" s="62"/>
      <c r="BG665" s="62"/>
      <c r="BH665" s="62"/>
    </row>
    <row r="666" spans="1:60" s="68" customFormat="1" x14ac:dyDescent="0.2">
      <c r="A666" s="62"/>
      <c r="B666" s="62"/>
      <c r="C666" s="75"/>
      <c r="D666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7"/>
      <c r="X666" s="5"/>
      <c r="Y666" s="96"/>
      <c r="Z666" s="96"/>
      <c r="AA666" s="96"/>
      <c r="AB666" s="96"/>
      <c r="AC666" s="96"/>
      <c r="AD666" s="96"/>
      <c r="AE666" s="96"/>
      <c r="AH666" s="85"/>
      <c r="AI666" s="79"/>
      <c r="AL666" s="76"/>
      <c r="AN666" s="62"/>
      <c r="AO666" s="62"/>
      <c r="AP666" s="70"/>
      <c r="AY666" s="70"/>
      <c r="AZ666" s="62"/>
      <c r="BA666" s="62"/>
      <c r="BB666" s="62"/>
      <c r="BC666" s="62"/>
      <c r="BD666" s="62"/>
      <c r="BE666" s="62"/>
      <c r="BF666" s="62"/>
      <c r="BG666" s="62"/>
      <c r="BH666" s="62"/>
    </row>
    <row r="667" spans="1:60" s="68" customFormat="1" x14ac:dyDescent="0.2">
      <c r="A667" s="62"/>
      <c r="B667" s="62"/>
      <c r="C667" s="75"/>
      <c r="D667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7"/>
      <c r="X667" s="5"/>
      <c r="Y667" s="96"/>
      <c r="Z667" s="96"/>
      <c r="AA667" s="96"/>
      <c r="AB667" s="96"/>
      <c r="AC667" s="96"/>
      <c r="AD667" s="96"/>
      <c r="AE667" s="96"/>
      <c r="AH667" s="85"/>
      <c r="AI667" s="79"/>
      <c r="AL667" s="76"/>
      <c r="AN667" s="62"/>
      <c r="AO667" s="62"/>
      <c r="AP667" s="70"/>
      <c r="AY667" s="70"/>
      <c r="AZ667" s="62"/>
      <c r="BA667" s="62"/>
      <c r="BB667" s="62"/>
      <c r="BC667" s="62"/>
      <c r="BD667" s="62"/>
      <c r="BE667" s="62"/>
      <c r="BF667" s="62"/>
      <c r="BG667" s="62"/>
      <c r="BH667" s="62"/>
    </row>
    <row r="668" spans="1:60" s="68" customFormat="1" x14ac:dyDescent="0.2">
      <c r="A668" s="62"/>
      <c r="B668" s="62"/>
      <c r="C668" s="75"/>
      <c r="D668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7"/>
      <c r="X668" s="5"/>
      <c r="Y668" s="96"/>
      <c r="Z668" s="96"/>
      <c r="AA668" s="96"/>
      <c r="AB668" s="96"/>
      <c r="AC668" s="96"/>
      <c r="AD668" s="96"/>
      <c r="AE668" s="96"/>
      <c r="AH668" s="85"/>
      <c r="AI668" s="79"/>
      <c r="AL668" s="76"/>
      <c r="AN668" s="62"/>
      <c r="AO668" s="62"/>
      <c r="AP668" s="70"/>
      <c r="AY668" s="70"/>
      <c r="AZ668" s="62"/>
      <c r="BA668" s="62"/>
      <c r="BB668" s="62"/>
      <c r="BC668" s="62"/>
      <c r="BD668" s="62"/>
      <c r="BE668" s="62"/>
      <c r="BF668" s="62"/>
      <c r="BG668" s="62"/>
      <c r="BH668" s="62"/>
    </row>
    <row r="669" spans="1:60" s="68" customFormat="1" x14ac:dyDescent="0.2">
      <c r="A669" s="62"/>
      <c r="B669" s="62"/>
      <c r="C669" s="75"/>
      <c r="D669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7"/>
      <c r="X669" s="5"/>
      <c r="Y669" s="96"/>
      <c r="Z669" s="96"/>
      <c r="AA669" s="96"/>
      <c r="AB669" s="96"/>
      <c r="AC669" s="96"/>
      <c r="AD669" s="96"/>
      <c r="AE669" s="96"/>
      <c r="AH669" s="85"/>
      <c r="AI669" s="79"/>
      <c r="AL669" s="76"/>
      <c r="AN669" s="62"/>
      <c r="AO669" s="62"/>
      <c r="AP669" s="70"/>
      <c r="AY669" s="70"/>
      <c r="AZ669" s="62"/>
      <c r="BA669" s="62"/>
      <c r="BB669" s="62"/>
      <c r="BC669" s="62"/>
      <c r="BD669" s="62"/>
      <c r="BE669" s="62"/>
      <c r="BF669" s="62"/>
      <c r="BG669" s="62"/>
      <c r="BH669" s="62"/>
    </row>
    <row r="670" spans="1:60" s="68" customFormat="1" x14ac:dyDescent="0.2">
      <c r="A670" s="62"/>
      <c r="B670" s="62"/>
      <c r="C670" s="75"/>
      <c r="D670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7"/>
      <c r="X670" s="5"/>
      <c r="Y670" s="96"/>
      <c r="Z670" s="96"/>
      <c r="AA670" s="96"/>
      <c r="AB670" s="96"/>
      <c r="AC670" s="96"/>
      <c r="AD670" s="96"/>
      <c r="AE670" s="96"/>
      <c r="AH670" s="85"/>
      <c r="AI670" s="79"/>
      <c r="AL670" s="76"/>
      <c r="AN670" s="62"/>
      <c r="AO670" s="62"/>
      <c r="AP670" s="70"/>
      <c r="AY670" s="70"/>
      <c r="AZ670" s="62"/>
      <c r="BA670" s="62"/>
      <c r="BB670" s="62"/>
      <c r="BC670" s="62"/>
      <c r="BD670" s="62"/>
      <c r="BE670" s="62"/>
      <c r="BF670" s="62"/>
      <c r="BG670" s="62"/>
      <c r="BH670" s="62"/>
    </row>
    <row r="671" spans="1:60" s="68" customFormat="1" x14ac:dyDescent="0.2">
      <c r="A671" s="62"/>
      <c r="B671" s="62"/>
      <c r="C671" s="75"/>
      <c r="D671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7"/>
      <c r="X671" s="5"/>
      <c r="Y671" s="96"/>
      <c r="Z671" s="96"/>
      <c r="AA671" s="96"/>
      <c r="AB671" s="96"/>
      <c r="AC671" s="96"/>
      <c r="AD671" s="96"/>
      <c r="AE671" s="96"/>
      <c r="AH671" s="85"/>
      <c r="AI671" s="79"/>
      <c r="AL671" s="76"/>
      <c r="AN671" s="62"/>
      <c r="AO671" s="62"/>
      <c r="AP671" s="70"/>
      <c r="AY671" s="70"/>
      <c r="AZ671" s="62"/>
      <c r="BA671" s="62"/>
      <c r="BB671" s="62"/>
      <c r="BC671" s="62"/>
      <c r="BD671" s="62"/>
      <c r="BE671" s="62"/>
      <c r="BF671" s="62"/>
      <c r="BG671" s="62"/>
      <c r="BH671" s="62"/>
    </row>
    <row r="672" spans="1:60" s="68" customFormat="1" x14ac:dyDescent="0.2">
      <c r="A672" s="62"/>
      <c r="B672" s="62"/>
      <c r="C672" s="75"/>
      <c r="D67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7"/>
      <c r="X672" s="5"/>
      <c r="Y672" s="96"/>
      <c r="Z672" s="96"/>
      <c r="AA672" s="96"/>
      <c r="AB672" s="96"/>
      <c r="AC672" s="96"/>
      <c r="AD672" s="96"/>
      <c r="AE672" s="96"/>
      <c r="AH672" s="85"/>
      <c r="AI672" s="79"/>
      <c r="AL672" s="76"/>
      <c r="AN672" s="62"/>
      <c r="AO672" s="62"/>
      <c r="AP672" s="70"/>
      <c r="AY672" s="70"/>
      <c r="AZ672" s="62"/>
      <c r="BA672" s="62"/>
      <c r="BB672" s="62"/>
      <c r="BC672" s="62"/>
      <c r="BD672" s="62"/>
      <c r="BE672" s="62"/>
      <c r="BF672" s="62"/>
      <c r="BG672" s="62"/>
      <c r="BH672" s="62"/>
    </row>
    <row r="673" spans="1:60" s="68" customFormat="1" x14ac:dyDescent="0.2">
      <c r="A673" s="62"/>
      <c r="B673" s="62"/>
      <c r="C673" s="75"/>
      <c r="D673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7"/>
      <c r="X673" s="5"/>
      <c r="Y673" s="96"/>
      <c r="Z673" s="96"/>
      <c r="AA673" s="96"/>
      <c r="AB673" s="96"/>
      <c r="AC673" s="96"/>
      <c r="AD673" s="96"/>
      <c r="AE673" s="96"/>
      <c r="AH673" s="85"/>
      <c r="AI673" s="79"/>
      <c r="AL673" s="76"/>
      <c r="AN673" s="62"/>
      <c r="AO673" s="62"/>
      <c r="AP673" s="70"/>
      <c r="AY673" s="70"/>
      <c r="AZ673" s="62"/>
      <c r="BA673" s="62"/>
      <c r="BB673" s="62"/>
      <c r="BC673" s="62"/>
      <c r="BD673" s="62"/>
      <c r="BE673" s="62"/>
      <c r="BF673" s="62"/>
      <c r="BG673" s="62"/>
      <c r="BH673" s="62"/>
    </row>
    <row r="674" spans="1:60" s="68" customFormat="1" x14ac:dyDescent="0.2">
      <c r="A674" s="62"/>
      <c r="B674" s="62"/>
      <c r="C674" s="75"/>
      <c r="D674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7"/>
      <c r="X674" s="5"/>
      <c r="Y674" s="96"/>
      <c r="Z674" s="96"/>
      <c r="AA674" s="96"/>
      <c r="AB674" s="96"/>
      <c r="AC674" s="96"/>
      <c r="AD674" s="96"/>
      <c r="AE674" s="96"/>
      <c r="AH674" s="85"/>
      <c r="AI674" s="79"/>
      <c r="AL674" s="76"/>
      <c r="AN674" s="62"/>
      <c r="AO674" s="62"/>
      <c r="AP674" s="70"/>
      <c r="AY674" s="70"/>
      <c r="AZ674" s="62"/>
      <c r="BA674" s="62"/>
      <c r="BB674" s="62"/>
      <c r="BC674" s="62"/>
      <c r="BD674" s="62"/>
      <c r="BE674" s="62"/>
      <c r="BF674" s="62"/>
      <c r="BG674" s="62"/>
      <c r="BH674" s="62"/>
    </row>
    <row r="675" spans="1:60" s="68" customFormat="1" x14ac:dyDescent="0.2">
      <c r="A675" s="62"/>
      <c r="B675" s="62"/>
      <c r="C675" s="75"/>
      <c r="D675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7"/>
      <c r="X675" s="5"/>
      <c r="Y675" s="96"/>
      <c r="Z675" s="96"/>
      <c r="AA675" s="96"/>
      <c r="AB675" s="96"/>
      <c r="AC675" s="96"/>
      <c r="AD675" s="96"/>
      <c r="AE675" s="96"/>
      <c r="AH675" s="85"/>
      <c r="AI675" s="79"/>
      <c r="AL675" s="76"/>
      <c r="AN675" s="62"/>
      <c r="AO675" s="62"/>
      <c r="AP675" s="70"/>
      <c r="AY675" s="70"/>
      <c r="AZ675" s="62"/>
      <c r="BA675" s="62"/>
      <c r="BB675" s="62"/>
      <c r="BC675" s="62"/>
      <c r="BD675" s="62"/>
      <c r="BE675" s="62"/>
      <c r="BF675" s="62"/>
      <c r="BG675" s="62"/>
      <c r="BH675" s="62"/>
    </row>
    <row r="676" spans="1:60" s="68" customFormat="1" x14ac:dyDescent="0.2">
      <c r="A676" s="62"/>
      <c r="B676" s="62"/>
      <c r="C676" s="75"/>
      <c r="D676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7"/>
      <c r="X676" s="5"/>
      <c r="Y676" s="96"/>
      <c r="Z676" s="96"/>
      <c r="AA676" s="96"/>
      <c r="AB676" s="96"/>
      <c r="AC676" s="96"/>
      <c r="AD676" s="96"/>
      <c r="AE676" s="96"/>
      <c r="AH676" s="85"/>
      <c r="AI676" s="79"/>
      <c r="AL676" s="76"/>
      <c r="AN676" s="62"/>
      <c r="AO676" s="62"/>
      <c r="AP676" s="70"/>
      <c r="AY676" s="70"/>
      <c r="AZ676" s="62"/>
      <c r="BA676" s="62"/>
      <c r="BB676" s="62"/>
      <c r="BC676" s="62"/>
      <c r="BD676" s="62"/>
      <c r="BE676" s="62"/>
      <c r="BF676" s="62"/>
      <c r="BG676" s="62"/>
      <c r="BH676" s="62"/>
    </row>
    <row r="677" spans="1:60" s="68" customFormat="1" x14ac:dyDescent="0.2">
      <c r="A677" s="62"/>
      <c r="B677" s="62"/>
      <c r="C677" s="75"/>
      <c r="D677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7"/>
      <c r="X677" s="5"/>
      <c r="Y677" s="96"/>
      <c r="Z677" s="96"/>
      <c r="AA677" s="96"/>
      <c r="AB677" s="96"/>
      <c r="AC677" s="96"/>
      <c r="AD677" s="96"/>
      <c r="AE677" s="96"/>
      <c r="AH677" s="85"/>
      <c r="AI677" s="79"/>
      <c r="AL677" s="76"/>
      <c r="AN677" s="62"/>
      <c r="AO677" s="62"/>
      <c r="AP677" s="70"/>
      <c r="AY677" s="70"/>
      <c r="AZ677" s="62"/>
      <c r="BA677" s="62"/>
      <c r="BB677" s="62"/>
      <c r="BC677" s="62"/>
      <c r="BD677" s="62"/>
      <c r="BE677" s="62"/>
      <c r="BF677" s="62"/>
      <c r="BG677" s="62"/>
      <c r="BH677" s="62"/>
    </row>
    <row r="678" spans="1:60" s="68" customFormat="1" x14ac:dyDescent="0.2">
      <c r="A678" s="62"/>
      <c r="B678" s="62"/>
      <c r="C678" s="75"/>
      <c r="D678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7"/>
      <c r="X678" s="5"/>
      <c r="Y678" s="96"/>
      <c r="Z678" s="96"/>
      <c r="AA678" s="96"/>
      <c r="AB678" s="96"/>
      <c r="AC678" s="96"/>
      <c r="AD678" s="96"/>
      <c r="AE678" s="96"/>
      <c r="AH678" s="85"/>
      <c r="AI678" s="79"/>
      <c r="AL678" s="76"/>
      <c r="AN678" s="62"/>
      <c r="AO678" s="62"/>
      <c r="AP678" s="70"/>
      <c r="AY678" s="70"/>
      <c r="AZ678" s="62"/>
      <c r="BA678" s="62"/>
      <c r="BB678" s="62"/>
      <c r="BC678" s="62"/>
      <c r="BD678" s="62"/>
      <c r="BE678" s="62"/>
      <c r="BF678" s="62"/>
      <c r="BG678" s="62"/>
      <c r="BH678" s="62"/>
    </row>
    <row r="679" spans="1:60" s="68" customFormat="1" x14ac:dyDescent="0.2">
      <c r="A679" s="62"/>
      <c r="B679" s="62"/>
      <c r="C679" s="75"/>
      <c r="D679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7"/>
      <c r="X679" s="5"/>
      <c r="Y679" s="96"/>
      <c r="Z679" s="96"/>
      <c r="AA679" s="96"/>
      <c r="AB679" s="96"/>
      <c r="AC679" s="96"/>
      <c r="AD679" s="96"/>
      <c r="AE679" s="96"/>
      <c r="AH679" s="85"/>
      <c r="AI679" s="79"/>
      <c r="AL679" s="76"/>
      <c r="AN679" s="62"/>
      <c r="AO679" s="62"/>
      <c r="AP679" s="70"/>
      <c r="AY679" s="70"/>
      <c r="AZ679" s="62"/>
      <c r="BA679" s="62"/>
      <c r="BB679" s="62"/>
      <c r="BC679" s="62"/>
      <c r="BD679" s="62"/>
      <c r="BE679" s="62"/>
      <c r="BF679" s="62"/>
      <c r="BG679" s="62"/>
      <c r="BH679" s="62"/>
    </row>
    <row r="680" spans="1:60" s="68" customFormat="1" x14ac:dyDescent="0.2">
      <c r="A680" s="62"/>
      <c r="B680" s="62"/>
      <c r="C680" s="75"/>
      <c r="D680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7"/>
      <c r="X680" s="5"/>
      <c r="Y680" s="96"/>
      <c r="Z680" s="96"/>
      <c r="AA680" s="96"/>
      <c r="AB680" s="96"/>
      <c r="AC680" s="96"/>
      <c r="AD680" s="96"/>
      <c r="AE680" s="96"/>
      <c r="AH680" s="85"/>
      <c r="AI680" s="79"/>
      <c r="AL680" s="76"/>
      <c r="AN680" s="62"/>
      <c r="AO680" s="62"/>
      <c r="AP680" s="70"/>
      <c r="AY680" s="70"/>
      <c r="AZ680" s="62"/>
      <c r="BA680" s="62"/>
      <c r="BB680" s="62"/>
      <c r="BC680" s="62"/>
      <c r="BD680" s="62"/>
      <c r="BE680" s="62"/>
      <c r="BF680" s="62"/>
      <c r="BG680" s="62"/>
      <c r="BH680" s="62"/>
    </row>
    <row r="681" spans="1:60" s="68" customFormat="1" x14ac:dyDescent="0.2">
      <c r="A681" s="62"/>
      <c r="B681" s="62"/>
      <c r="C681" s="75"/>
      <c r="D681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7"/>
      <c r="X681" s="5"/>
      <c r="Y681" s="96"/>
      <c r="Z681" s="96"/>
      <c r="AA681" s="96"/>
      <c r="AB681" s="96"/>
      <c r="AC681" s="96"/>
      <c r="AD681" s="96"/>
      <c r="AE681" s="96"/>
      <c r="AH681" s="85"/>
      <c r="AI681" s="79"/>
      <c r="AL681" s="76"/>
      <c r="AN681" s="62"/>
      <c r="AO681" s="62"/>
      <c r="AP681" s="70"/>
      <c r="AY681" s="70"/>
      <c r="AZ681" s="62"/>
      <c r="BA681" s="62"/>
      <c r="BB681" s="62"/>
      <c r="BC681" s="62"/>
      <c r="BD681" s="62"/>
      <c r="BE681" s="62"/>
      <c r="BF681" s="62"/>
      <c r="BG681" s="62"/>
      <c r="BH681" s="62"/>
    </row>
    <row r="682" spans="1:60" s="68" customFormat="1" x14ac:dyDescent="0.2">
      <c r="A682" s="62"/>
      <c r="B682" s="62"/>
      <c r="C682" s="75"/>
      <c r="D68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7"/>
      <c r="X682" s="5"/>
      <c r="Y682" s="96"/>
      <c r="Z682" s="96"/>
      <c r="AA682" s="96"/>
      <c r="AB682" s="96"/>
      <c r="AC682" s="96"/>
      <c r="AD682" s="96"/>
      <c r="AE682" s="96"/>
      <c r="AH682" s="85"/>
      <c r="AI682" s="79"/>
      <c r="AL682" s="76"/>
      <c r="AN682" s="62"/>
      <c r="AO682" s="62"/>
      <c r="AP682" s="70"/>
      <c r="AY682" s="70"/>
      <c r="AZ682" s="62"/>
      <c r="BA682" s="62"/>
      <c r="BB682" s="62"/>
      <c r="BC682" s="62"/>
      <c r="BD682" s="62"/>
      <c r="BE682" s="62"/>
      <c r="BF682" s="62"/>
      <c r="BG682" s="62"/>
      <c r="BH682" s="62"/>
    </row>
    <row r="683" spans="1:60" s="68" customFormat="1" x14ac:dyDescent="0.2">
      <c r="A683" s="62"/>
      <c r="B683" s="62"/>
      <c r="C683" s="75"/>
      <c r="D683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7"/>
      <c r="X683" s="5"/>
      <c r="Y683" s="96"/>
      <c r="Z683" s="96"/>
      <c r="AA683" s="96"/>
      <c r="AB683" s="96"/>
      <c r="AC683" s="96"/>
      <c r="AD683" s="96"/>
      <c r="AE683" s="96"/>
      <c r="AH683" s="85"/>
      <c r="AI683" s="79"/>
      <c r="AL683" s="76"/>
      <c r="AN683" s="62"/>
      <c r="AO683" s="62"/>
      <c r="AP683" s="70"/>
      <c r="AY683" s="70"/>
      <c r="AZ683" s="62"/>
      <c r="BA683" s="62"/>
      <c r="BB683" s="62"/>
      <c r="BC683" s="62"/>
      <c r="BD683" s="62"/>
      <c r="BE683" s="62"/>
      <c r="BF683" s="62"/>
      <c r="BG683" s="62"/>
      <c r="BH683" s="62"/>
    </row>
    <row r="684" spans="1:60" s="68" customFormat="1" x14ac:dyDescent="0.2">
      <c r="A684" s="62"/>
      <c r="B684" s="62"/>
      <c r="C684" s="75"/>
      <c r="D684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7"/>
      <c r="X684" s="5"/>
      <c r="Y684" s="96"/>
      <c r="Z684" s="96"/>
      <c r="AA684" s="96"/>
      <c r="AB684" s="96"/>
      <c r="AC684" s="96"/>
      <c r="AD684" s="96"/>
      <c r="AE684" s="96"/>
      <c r="AH684" s="85"/>
      <c r="AI684" s="79"/>
      <c r="AL684" s="76"/>
      <c r="AN684" s="62"/>
      <c r="AO684" s="62"/>
      <c r="AP684" s="70"/>
      <c r="AY684" s="70"/>
      <c r="AZ684" s="62"/>
      <c r="BA684" s="62"/>
      <c r="BB684" s="62"/>
      <c r="BC684" s="62"/>
      <c r="BD684" s="62"/>
      <c r="BE684" s="62"/>
      <c r="BF684" s="62"/>
      <c r="BG684" s="62"/>
      <c r="BH684" s="62"/>
    </row>
    <row r="685" spans="1:60" s="68" customFormat="1" x14ac:dyDescent="0.2">
      <c r="A685" s="62"/>
      <c r="B685" s="62"/>
      <c r="C685" s="75"/>
      <c r="D685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7"/>
      <c r="X685" s="5"/>
      <c r="Y685" s="96"/>
      <c r="Z685" s="96"/>
      <c r="AA685" s="96"/>
      <c r="AB685" s="96"/>
      <c r="AC685" s="96"/>
      <c r="AD685" s="96"/>
      <c r="AE685" s="96"/>
      <c r="AH685" s="85"/>
      <c r="AI685" s="79"/>
      <c r="AL685" s="76"/>
      <c r="AN685" s="62"/>
      <c r="AO685" s="62"/>
      <c r="AP685" s="70"/>
      <c r="AY685" s="70"/>
      <c r="AZ685" s="62"/>
      <c r="BA685" s="62"/>
      <c r="BB685" s="62"/>
      <c r="BC685" s="62"/>
      <c r="BD685" s="62"/>
      <c r="BE685" s="62"/>
      <c r="BF685" s="62"/>
      <c r="BG685" s="62"/>
      <c r="BH685" s="62"/>
    </row>
    <row r="686" spans="1:60" s="68" customFormat="1" x14ac:dyDescent="0.2">
      <c r="A686" s="62"/>
      <c r="B686" s="62"/>
      <c r="C686" s="75"/>
      <c r="D686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7"/>
      <c r="X686" s="5"/>
      <c r="Y686" s="96"/>
      <c r="Z686" s="96"/>
      <c r="AA686" s="96"/>
      <c r="AB686" s="96"/>
      <c r="AC686" s="96"/>
      <c r="AD686" s="96"/>
      <c r="AE686" s="96"/>
      <c r="AH686" s="85"/>
      <c r="AI686" s="79"/>
      <c r="AL686" s="76"/>
      <c r="AN686" s="62"/>
      <c r="AO686" s="62"/>
      <c r="AP686" s="70"/>
      <c r="AY686" s="70"/>
      <c r="AZ686" s="62"/>
      <c r="BA686" s="62"/>
      <c r="BB686" s="62"/>
      <c r="BC686" s="62"/>
      <c r="BD686" s="62"/>
      <c r="BE686" s="62"/>
      <c r="BF686" s="62"/>
      <c r="BG686" s="62"/>
      <c r="BH686" s="62"/>
    </row>
    <row r="687" spans="1:60" s="68" customFormat="1" x14ac:dyDescent="0.2">
      <c r="A687" s="62"/>
      <c r="B687" s="62"/>
      <c r="C687" s="75"/>
      <c r="D687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7"/>
      <c r="X687" s="5"/>
      <c r="Y687" s="96"/>
      <c r="Z687" s="96"/>
      <c r="AA687" s="96"/>
      <c r="AB687" s="96"/>
      <c r="AC687" s="96"/>
      <c r="AD687" s="96"/>
      <c r="AE687" s="96"/>
      <c r="AH687" s="85"/>
      <c r="AI687" s="79"/>
      <c r="AL687" s="76"/>
      <c r="AN687" s="62"/>
      <c r="AO687" s="62"/>
      <c r="AP687" s="70"/>
      <c r="AY687" s="70"/>
      <c r="AZ687" s="62"/>
      <c r="BA687" s="62"/>
      <c r="BB687" s="62"/>
      <c r="BC687" s="62"/>
      <c r="BD687" s="62"/>
      <c r="BE687" s="62"/>
      <c r="BF687" s="62"/>
      <c r="BG687" s="62"/>
      <c r="BH687" s="62"/>
    </row>
    <row r="688" spans="1:60" s="68" customFormat="1" x14ac:dyDescent="0.2">
      <c r="A688" s="62"/>
      <c r="B688" s="62"/>
      <c r="C688" s="75"/>
      <c r="D688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7"/>
      <c r="X688" s="5"/>
      <c r="Y688" s="96"/>
      <c r="Z688" s="96"/>
      <c r="AA688" s="96"/>
      <c r="AB688" s="96"/>
      <c r="AC688" s="96"/>
      <c r="AD688" s="96"/>
      <c r="AE688" s="96"/>
      <c r="AH688" s="85"/>
      <c r="AI688" s="79"/>
      <c r="AL688" s="76"/>
      <c r="AN688" s="62"/>
      <c r="AO688" s="62"/>
      <c r="AP688" s="70"/>
      <c r="AY688" s="70"/>
      <c r="AZ688" s="62"/>
      <c r="BA688" s="62"/>
      <c r="BB688" s="62"/>
      <c r="BC688" s="62"/>
      <c r="BD688" s="62"/>
      <c r="BE688" s="62"/>
      <c r="BF688" s="62"/>
      <c r="BG688" s="62"/>
      <c r="BH688" s="62"/>
    </row>
    <row r="689" spans="1:60" s="68" customFormat="1" x14ac:dyDescent="0.2">
      <c r="A689" s="62"/>
      <c r="B689" s="62"/>
      <c r="C689" s="75"/>
      <c r="D689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7"/>
      <c r="X689" s="5"/>
      <c r="Y689" s="96"/>
      <c r="Z689" s="96"/>
      <c r="AA689" s="96"/>
      <c r="AB689" s="96"/>
      <c r="AC689" s="96"/>
      <c r="AD689" s="96"/>
      <c r="AE689" s="96"/>
      <c r="AH689" s="85"/>
      <c r="AI689" s="79"/>
      <c r="AL689" s="76"/>
      <c r="AN689" s="62"/>
      <c r="AO689" s="62"/>
      <c r="AP689" s="70"/>
      <c r="AY689" s="70"/>
      <c r="AZ689" s="62"/>
      <c r="BA689" s="62"/>
      <c r="BB689" s="62"/>
      <c r="BC689" s="62"/>
      <c r="BD689" s="62"/>
      <c r="BE689" s="62"/>
      <c r="BF689" s="62"/>
      <c r="BG689" s="62"/>
      <c r="BH689" s="62"/>
    </row>
    <row r="690" spans="1:60" s="68" customFormat="1" x14ac:dyDescent="0.2">
      <c r="A690" s="62"/>
      <c r="B690" s="62"/>
      <c r="C690" s="75"/>
      <c r="D690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7"/>
      <c r="X690" s="5"/>
      <c r="Y690" s="96"/>
      <c r="Z690" s="96"/>
      <c r="AA690" s="96"/>
      <c r="AB690" s="96"/>
      <c r="AC690" s="96"/>
      <c r="AD690" s="96"/>
      <c r="AE690" s="96"/>
      <c r="AH690" s="85"/>
      <c r="AI690" s="79"/>
      <c r="AL690" s="76"/>
      <c r="AN690" s="62"/>
      <c r="AO690" s="62"/>
      <c r="AP690" s="70"/>
      <c r="AY690" s="70"/>
      <c r="AZ690" s="62"/>
      <c r="BA690" s="62"/>
      <c r="BB690" s="62"/>
      <c r="BC690" s="62"/>
      <c r="BD690" s="62"/>
      <c r="BE690" s="62"/>
      <c r="BF690" s="62"/>
      <c r="BG690" s="62"/>
      <c r="BH690" s="62"/>
    </row>
    <row r="691" spans="1:60" s="68" customFormat="1" x14ac:dyDescent="0.2">
      <c r="A691" s="62"/>
      <c r="B691" s="62"/>
      <c r="C691" s="75"/>
      <c r="D691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7"/>
      <c r="X691" s="5"/>
      <c r="Y691" s="96"/>
      <c r="Z691" s="96"/>
      <c r="AA691" s="96"/>
      <c r="AB691" s="96"/>
      <c r="AC691" s="96"/>
      <c r="AD691" s="96"/>
      <c r="AE691" s="96"/>
      <c r="AH691" s="85"/>
      <c r="AI691" s="79"/>
      <c r="AL691" s="76"/>
      <c r="AN691" s="62"/>
      <c r="AO691" s="62"/>
      <c r="AP691" s="70"/>
      <c r="AY691" s="70"/>
      <c r="AZ691" s="62"/>
      <c r="BA691" s="62"/>
      <c r="BB691" s="62"/>
      <c r="BC691" s="62"/>
      <c r="BD691" s="62"/>
      <c r="BE691" s="62"/>
      <c r="BF691" s="62"/>
      <c r="BG691" s="62"/>
      <c r="BH691" s="62"/>
    </row>
    <row r="692" spans="1:60" s="68" customFormat="1" x14ac:dyDescent="0.2">
      <c r="A692" s="62"/>
      <c r="B692" s="62"/>
      <c r="C692" s="75"/>
      <c r="D69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7"/>
      <c r="X692" s="5"/>
      <c r="Y692" s="96"/>
      <c r="Z692" s="96"/>
      <c r="AA692" s="96"/>
      <c r="AB692" s="96"/>
      <c r="AC692" s="96"/>
      <c r="AD692" s="96"/>
      <c r="AE692" s="96"/>
      <c r="AH692" s="85"/>
      <c r="AI692" s="79"/>
      <c r="AL692" s="76"/>
      <c r="AN692" s="62"/>
      <c r="AO692" s="62"/>
      <c r="AP692" s="70"/>
      <c r="AY692" s="70"/>
      <c r="AZ692" s="62"/>
      <c r="BA692" s="62"/>
      <c r="BB692" s="62"/>
      <c r="BC692" s="62"/>
      <c r="BD692" s="62"/>
      <c r="BE692" s="62"/>
      <c r="BF692" s="62"/>
      <c r="BG692" s="62"/>
      <c r="BH692" s="62"/>
    </row>
    <row r="693" spans="1:60" s="68" customFormat="1" x14ac:dyDescent="0.2">
      <c r="A693" s="62"/>
      <c r="B693" s="62"/>
      <c r="C693" s="75"/>
      <c r="D693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7"/>
      <c r="X693" s="5"/>
      <c r="Y693" s="96"/>
      <c r="Z693" s="96"/>
      <c r="AA693" s="96"/>
      <c r="AB693" s="96"/>
      <c r="AC693" s="96"/>
      <c r="AD693" s="96"/>
      <c r="AE693" s="96"/>
      <c r="AH693" s="85"/>
      <c r="AI693" s="79"/>
      <c r="AL693" s="76"/>
      <c r="AN693" s="62"/>
      <c r="AO693" s="62"/>
      <c r="AP693" s="70"/>
      <c r="AY693" s="70"/>
      <c r="AZ693" s="62"/>
      <c r="BA693" s="62"/>
      <c r="BB693" s="62"/>
      <c r="BC693" s="62"/>
      <c r="BD693" s="62"/>
      <c r="BE693" s="62"/>
      <c r="BF693" s="62"/>
      <c r="BG693" s="62"/>
      <c r="BH693" s="62"/>
    </row>
    <row r="694" spans="1:60" s="68" customFormat="1" x14ac:dyDescent="0.2">
      <c r="A694" s="62"/>
      <c r="B694" s="62"/>
      <c r="C694" s="75"/>
      <c r="D694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7"/>
      <c r="X694" s="5"/>
      <c r="Y694" s="96"/>
      <c r="Z694" s="96"/>
      <c r="AA694" s="96"/>
      <c r="AB694" s="96"/>
      <c r="AC694" s="96"/>
      <c r="AD694" s="96"/>
      <c r="AE694" s="96"/>
      <c r="AH694" s="85"/>
      <c r="AI694" s="79"/>
      <c r="AL694" s="76"/>
      <c r="AN694" s="62"/>
      <c r="AO694" s="62"/>
      <c r="AP694" s="70"/>
      <c r="AY694" s="70"/>
      <c r="AZ694" s="62"/>
      <c r="BA694" s="62"/>
      <c r="BB694" s="62"/>
      <c r="BC694" s="62"/>
      <c r="BD694" s="62"/>
      <c r="BE694" s="62"/>
      <c r="BF694" s="62"/>
      <c r="BG694" s="62"/>
      <c r="BH694" s="62"/>
    </row>
    <row r="695" spans="1:60" s="68" customFormat="1" x14ac:dyDescent="0.2">
      <c r="A695" s="62"/>
      <c r="B695" s="62"/>
      <c r="C695" s="75"/>
      <c r="D695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7"/>
      <c r="X695" s="5"/>
      <c r="Y695" s="96"/>
      <c r="Z695" s="96"/>
      <c r="AA695" s="96"/>
      <c r="AB695" s="96"/>
      <c r="AC695" s="96"/>
      <c r="AD695" s="96"/>
      <c r="AE695" s="96"/>
      <c r="AH695" s="85"/>
      <c r="AI695" s="79"/>
      <c r="AL695" s="76"/>
      <c r="AN695" s="62"/>
      <c r="AO695" s="62"/>
      <c r="AP695" s="70"/>
      <c r="AY695" s="70"/>
      <c r="AZ695" s="62"/>
      <c r="BA695" s="62"/>
      <c r="BB695" s="62"/>
      <c r="BC695" s="62"/>
      <c r="BD695" s="62"/>
      <c r="BE695" s="62"/>
      <c r="BF695" s="62"/>
      <c r="BG695" s="62"/>
      <c r="BH695" s="62"/>
    </row>
    <row r="696" spans="1:60" s="68" customFormat="1" x14ac:dyDescent="0.2">
      <c r="A696" s="62"/>
      <c r="B696" s="62"/>
      <c r="C696" s="75"/>
      <c r="D696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7"/>
      <c r="X696" s="5"/>
      <c r="Y696" s="96"/>
      <c r="Z696" s="96"/>
      <c r="AA696" s="96"/>
      <c r="AB696" s="96"/>
      <c r="AC696" s="96"/>
      <c r="AD696" s="96"/>
      <c r="AE696" s="96"/>
      <c r="AH696" s="85"/>
      <c r="AI696" s="79"/>
      <c r="AL696" s="76"/>
      <c r="AN696" s="62"/>
      <c r="AO696" s="62"/>
      <c r="AP696" s="70"/>
      <c r="AY696" s="70"/>
      <c r="AZ696" s="62"/>
      <c r="BA696" s="62"/>
      <c r="BB696" s="62"/>
      <c r="BC696" s="62"/>
      <c r="BD696" s="62"/>
      <c r="BE696" s="62"/>
      <c r="BF696" s="62"/>
      <c r="BG696" s="62"/>
      <c r="BH696" s="62"/>
    </row>
    <row r="697" spans="1:60" s="68" customFormat="1" x14ac:dyDescent="0.2">
      <c r="A697" s="62"/>
      <c r="B697" s="62"/>
      <c r="C697" s="75"/>
      <c r="D697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7"/>
      <c r="X697" s="5"/>
      <c r="Y697" s="96"/>
      <c r="Z697" s="96"/>
      <c r="AA697" s="96"/>
      <c r="AB697" s="96"/>
      <c r="AC697" s="96"/>
      <c r="AD697" s="96"/>
      <c r="AE697" s="96"/>
      <c r="AH697" s="85"/>
      <c r="AI697" s="79"/>
      <c r="AL697" s="76"/>
      <c r="AN697" s="62"/>
      <c r="AO697" s="62"/>
      <c r="AP697" s="70"/>
      <c r="AY697" s="70"/>
      <c r="AZ697" s="62"/>
      <c r="BA697" s="62"/>
      <c r="BB697" s="62"/>
      <c r="BC697" s="62"/>
      <c r="BD697" s="62"/>
      <c r="BE697" s="62"/>
      <c r="BF697" s="62"/>
      <c r="BG697" s="62"/>
      <c r="BH697" s="62"/>
    </row>
    <row r="698" spans="1:60" s="68" customFormat="1" x14ac:dyDescent="0.2">
      <c r="A698" s="62"/>
      <c r="B698" s="62"/>
      <c r="C698" s="75"/>
      <c r="D698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7"/>
      <c r="X698" s="5"/>
      <c r="Y698" s="96"/>
      <c r="Z698" s="96"/>
      <c r="AA698" s="96"/>
      <c r="AB698" s="96"/>
      <c r="AC698" s="96"/>
      <c r="AD698" s="96"/>
      <c r="AE698" s="96"/>
      <c r="AH698" s="85"/>
      <c r="AI698" s="79"/>
      <c r="AL698" s="76"/>
      <c r="AN698" s="62"/>
      <c r="AO698" s="62"/>
      <c r="AP698" s="70"/>
      <c r="AY698" s="70"/>
      <c r="AZ698" s="62"/>
      <c r="BA698" s="62"/>
      <c r="BB698" s="62"/>
      <c r="BC698" s="62"/>
      <c r="BD698" s="62"/>
      <c r="BE698" s="62"/>
      <c r="BF698" s="62"/>
      <c r="BG698" s="62"/>
      <c r="BH698" s="62"/>
    </row>
    <row r="699" spans="1:60" s="68" customFormat="1" x14ac:dyDescent="0.2">
      <c r="A699" s="62"/>
      <c r="B699" s="62"/>
      <c r="C699" s="75"/>
      <c r="D699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7"/>
      <c r="X699" s="5"/>
      <c r="Y699" s="96"/>
      <c r="Z699" s="96"/>
      <c r="AA699" s="96"/>
      <c r="AB699" s="96"/>
      <c r="AC699" s="96"/>
      <c r="AD699" s="96"/>
      <c r="AE699" s="96"/>
      <c r="AH699" s="85"/>
      <c r="AI699" s="79"/>
      <c r="AL699" s="76"/>
      <c r="AN699" s="62"/>
      <c r="AO699" s="62"/>
      <c r="AP699" s="70"/>
      <c r="AY699" s="70"/>
      <c r="AZ699" s="62"/>
      <c r="BA699" s="62"/>
      <c r="BB699" s="62"/>
      <c r="BC699" s="62"/>
      <c r="BD699" s="62"/>
      <c r="BE699" s="62"/>
      <c r="BF699" s="62"/>
      <c r="BG699" s="62"/>
      <c r="BH699" s="62"/>
    </row>
    <row r="700" spans="1:60" s="68" customFormat="1" x14ac:dyDescent="0.2">
      <c r="A700" s="62"/>
      <c r="B700" s="62"/>
      <c r="C700" s="75"/>
      <c r="D700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7"/>
      <c r="X700" s="5"/>
      <c r="Y700" s="96"/>
      <c r="Z700" s="96"/>
      <c r="AA700" s="96"/>
      <c r="AB700" s="96"/>
      <c r="AC700" s="96"/>
      <c r="AD700" s="96"/>
      <c r="AE700" s="96"/>
      <c r="AH700" s="85"/>
      <c r="AI700" s="79"/>
      <c r="AL700" s="76"/>
      <c r="AN700" s="62"/>
      <c r="AO700" s="62"/>
      <c r="AP700" s="70"/>
      <c r="AY700" s="70"/>
      <c r="AZ700" s="62"/>
      <c r="BA700" s="62"/>
      <c r="BB700" s="62"/>
      <c r="BC700" s="62"/>
      <c r="BD700" s="62"/>
      <c r="BE700" s="62"/>
      <c r="BF700" s="62"/>
      <c r="BG700" s="62"/>
      <c r="BH700" s="62"/>
    </row>
    <row r="701" spans="1:60" s="68" customFormat="1" x14ac:dyDescent="0.2">
      <c r="A701" s="62"/>
      <c r="B701" s="62"/>
      <c r="C701" s="75"/>
      <c r="D701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7"/>
      <c r="X701" s="5"/>
      <c r="Y701" s="96"/>
      <c r="Z701" s="96"/>
      <c r="AA701" s="96"/>
      <c r="AB701" s="96"/>
      <c r="AC701" s="96"/>
      <c r="AD701" s="96"/>
      <c r="AE701" s="96"/>
      <c r="AH701" s="85"/>
      <c r="AI701" s="79"/>
      <c r="AL701" s="76"/>
      <c r="AN701" s="62"/>
      <c r="AO701" s="62"/>
      <c r="AP701" s="70"/>
      <c r="AY701" s="70"/>
      <c r="AZ701" s="62"/>
      <c r="BA701" s="62"/>
      <c r="BB701" s="62"/>
      <c r="BC701" s="62"/>
      <c r="BD701" s="62"/>
      <c r="BE701" s="62"/>
      <c r="BF701" s="62"/>
      <c r="BG701" s="62"/>
      <c r="BH701" s="62"/>
    </row>
    <row r="702" spans="1:60" s="68" customFormat="1" x14ac:dyDescent="0.2">
      <c r="A702" s="62"/>
      <c r="B702" s="62"/>
      <c r="C702" s="75"/>
      <c r="D70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7"/>
      <c r="X702" s="5"/>
      <c r="Y702" s="96"/>
      <c r="Z702" s="96"/>
      <c r="AA702" s="96"/>
      <c r="AB702" s="96"/>
      <c r="AC702" s="96"/>
      <c r="AD702" s="96"/>
      <c r="AE702" s="96"/>
      <c r="AH702" s="85"/>
      <c r="AI702" s="79"/>
      <c r="AL702" s="76"/>
      <c r="AN702" s="62"/>
      <c r="AO702" s="62"/>
      <c r="AP702" s="70"/>
      <c r="AY702" s="70"/>
      <c r="AZ702" s="62"/>
      <c r="BA702" s="62"/>
      <c r="BB702" s="62"/>
      <c r="BC702" s="62"/>
      <c r="BD702" s="62"/>
      <c r="BE702" s="62"/>
      <c r="BF702" s="62"/>
      <c r="BG702" s="62"/>
      <c r="BH702" s="62"/>
    </row>
    <row r="703" spans="1:60" s="68" customFormat="1" x14ac:dyDescent="0.2">
      <c r="A703" s="62"/>
      <c r="B703" s="62"/>
      <c r="C703" s="75"/>
      <c r="D703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7"/>
      <c r="X703" s="5"/>
      <c r="Y703" s="96"/>
      <c r="Z703" s="96"/>
      <c r="AA703" s="96"/>
      <c r="AB703" s="96"/>
      <c r="AC703" s="96"/>
      <c r="AD703" s="96"/>
      <c r="AE703" s="96"/>
      <c r="AH703" s="85"/>
      <c r="AI703" s="79"/>
      <c r="AL703" s="76"/>
      <c r="AN703" s="62"/>
      <c r="AO703" s="62"/>
      <c r="AP703" s="70"/>
      <c r="AY703" s="70"/>
      <c r="AZ703" s="62"/>
      <c r="BA703" s="62"/>
      <c r="BB703" s="62"/>
      <c r="BC703" s="62"/>
      <c r="BD703" s="62"/>
      <c r="BE703" s="62"/>
      <c r="BF703" s="62"/>
      <c r="BG703" s="62"/>
      <c r="BH703" s="62"/>
    </row>
    <row r="704" spans="1:60" s="68" customFormat="1" x14ac:dyDescent="0.2">
      <c r="A704" s="62"/>
      <c r="B704" s="62"/>
      <c r="C704" s="75"/>
      <c r="D704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7"/>
      <c r="X704" s="5"/>
      <c r="Y704" s="96"/>
      <c r="Z704" s="96"/>
      <c r="AA704" s="96"/>
      <c r="AB704" s="96"/>
      <c r="AC704" s="96"/>
      <c r="AD704" s="96"/>
      <c r="AE704" s="96"/>
      <c r="AH704" s="85"/>
      <c r="AI704" s="79"/>
      <c r="AL704" s="76"/>
      <c r="AN704" s="62"/>
      <c r="AO704" s="62"/>
      <c r="AP704" s="70"/>
      <c r="AY704" s="70"/>
      <c r="AZ704" s="62"/>
      <c r="BA704" s="62"/>
      <c r="BB704" s="62"/>
      <c r="BC704" s="62"/>
      <c r="BD704" s="62"/>
      <c r="BE704" s="62"/>
      <c r="BF704" s="62"/>
      <c r="BG704" s="62"/>
      <c r="BH704" s="62"/>
    </row>
    <row r="705" spans="1:60" s="68" customFormat="1" x14ac:dyDescent="0.2">
      <c r="A705" s="62"/>
      <c r="B705" s="62"/>
      <c r="C705" s="75"/>
      <c r="D705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7"/>
      <c r="X705" s="5"/>
      <c r="Y705" s="96"/>
      <c r="Z705" s="96"/>
      <c r="AA705" s="96"/>
      <c r="AB705" s="96"/>
      <c r="AC705" s="96"/>
      <c r="AD705" s="96"/>
      <c r="AE705" s="96"/>
      <c r="AH705" s="85"/>
      <c r="AI705" s="79"/>
      <c r="AL705" s="76"/>
      <c r="AN705" s="62"/>
      <c r="AO705" s="62"/>
      <c r="AP705" s="70"/>
      <c r="AY705" s="70"/>
      <c r="AZ705" s="62"/>
      <c r="BA705" s="62"/>
      <c r="BB705" s="62"/>
      <c r="BC705" s="62"/>
      <c r="BD705" s="62"/>
      <c r="BE705" s="62"/>
      <c r="BF705" s="62"/>
      <c r="BG705" s="62"/>
      <c r="BH705" s="62"/>
    </row>
    <row r="706" spans="1:60" s="68" customFormat="1" x14ac:dyDescent="0.2">
      <c r="A706" s="62"/>
      <c r="B706" s="62"/>
      <c r="C706" s="75"/>
      <c r="D706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7"/>
      <c r="X706" s="5"/>
      <c r="Y706" s="96"/>
      <c r="Z706" s="96"/>
      <c r="AA706" s="96"/>
      <c r="AB706" s="96"/>
      <c r="AC706" s="96"/>
      <c r="AD706" s="96"/>
      <c r="AE706" s="96"/>
      <c r="AH706" s="85"/>
      <c r="AI706" s="79"/>
      <c r="AL706" s="76"/>
      <c r="AN706" s="62"/>
      <c r="AO706" s="62"/>
      <c r="AP706" s="70"/>
      <c r="AY706" s="70"/>
      <c r="AZ706" s="62"/>
      <c r="BA706" s="62"/>
      <c r="BB706" s="62"/>
      <c r="BC706" s="62"/>
      <c r="BD706" s="62"/>
      <c r="BE706" s="62"/>
      <c r="BF706" s="62"/>
      <c r="BG706" s="62"/>
      <c r="BH706" s="62"/>
    </row>
    <row r="707" spans="1:60" s="68" customFormat="1" x14ac:dyDescent="0.2">
      <c r="A707" s="62"/>
      <c r="B707" s="62"/>
      <c r="C707" s="75"/>
      <c r="D707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7"/>
      <c r="X707" s="5"/>
      <c r="Y707" s="96"/>
      <c r="Z707" s="96"/>
      <c r="AA707" s="96"/>
      <c r="AB707" s="96"/>
      <c r="AC707" s="96"/>
      <c r="AD707" s="96"/>
      <c r="AE707" s="96"/>
      <c r="AH707" s="85"/>
      <c r="AI707" s="79"/>
      <c r="AL707" s="76"/>
      <c r="AN707" s="62"/>
      <c r="AO707" s="62"/>
      <c r="AP707" s="70"/>
      <c r="AY707" s="70"/>
      <c r="AZ707" s="62"/>
      <c r="BA707" s="62"/>
      <c r="BB707" s="62"/>
      <c r="BC707" s="62"/>
      <c r="BD707" s="62"/>
      <c r="BE707" s="62"/>
      <c r="BF707" s="62"/>
      <c r="BG707" s="62"/>
      <c r="BH707" s="62"/>
    </row>
    <row r="708" spans="1:60" s="68" customFormat="1" x14ac:dyDescent="0.2">
      <c r="A708" s="62"/>
      <c r="B708" s="62"/>
      <c r="C708" s="75"/>
      <c r="D708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7"/>
      <c r="X708" s="5"/>
      <c r="Y708" s="96"/>
      <c r="Z708" s="96"/>
      <c r="AA708" s="96"/>
      <c r="AB708" s="96"/>
      <c r="AC708" s="96"/>
      <c r="AD708" s="96"/>
      <c r="AE708" s="96"/>
      <c r="AH708" s="85"/>
      <c r="AI708" s="79"/>
      <c r="AL708" s="76"/>
      <c r="AN708" s="62"/>
      <c r="AO708" s="62"/>
      <c r="AP708" s="70"/>
      <c r="AY708" s="70"/>
      <c r="AZ708" s="62"/>
      <c r="BA708" s="62"/>
      <c r="BB708" s="62"/>
      <c r="BC708" s="62"/>
      <c r="BD708" s="62"/>
      <c r="BE708" s="62"/>
      <c r="BF708" s="62"/>
      <c r="BG708" s="62"/>
      <c r="BH708" s="62"/>
    </row>
    <row r="709" spans="1:60" s="68" customFormat="1" x14ac:dyDescent="0.2">
      <c r="A709" s="62"/>
      <c r="B709" s="62"/>
      <c r="C709" s="75"/>
      <c r="D709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7"/>
      <c r="X709" s="5"/>
      <c r="Y709" s="96"/>
      <c r="Z709" s="96"/>
      <c r="AA709" s="96"/>
      <c r="AB709" s="96"/>
      <c r="AC709" s="96"/>
      <c r="AD709" s="96"/>
      <c r="AE709" s="96"/>
      <c r="AH709" s="85"/>
      <c r="AI709" s="79"/>
      <c r="AL709" s="76"/>
      <c r="AN709" s="62"/>
      <c r="AO709" s="62"/>
      <c r="AP709" s="70"/>
      <c r="AY709" s="70"/>
      <c r="AZ709" s="62"/>
      <c r="BA709" s="62"/>
      <c r="BB709" s="62"/>
      <c r="BC709" s="62"/>
      <c r="BD709" s="62"/>
      <c r="BE709" s="62"/>
      <c r="BF709" s="62"/>
      <c r="BG709" s="62"/>
      <c r="BH709" s="62"/>
    </row>
    <row r="710" spans="1:60" s="68" customFormat="1" x14ac:dyDescent="0.2">
      <c r="A710" s="62"/>
      <c r="B710" s="62"/>
      <c r="C710" s="75"/>
      <c r="D710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7"/>
      <c r="X710" s="5"/>
      <c r="Y710" s="96"/>
      <c r="Z710" s="96"/>
      <c r="AA710" s="96"/>
      <c r="AB710" s="96"/>
      <c r="AC710" s="96"/>
      <c r="AD710" s="96"/>
      <c r="AE710" s="96"/>
      <c r="AH710" s="85"/>
      <c r="AI710" s="79"/>
      <c r="AL710" s="76"/>
      <c r="AN710" s="62"/>
      <c r="AO710" s="62"/>
      <c r="AP710" s="70"/>
      <c r="AY710" s="70"/>
      <c r="AZ710" s="62"/>
      <c r="BA710" s="62"/>
      <c r="BB710" s="62"/>
      <c r="BC710" s="62"/>
      <c r="BD710" s="62"/>
      <c r="BE710" s="62"/>
      <c r="BF710" s="62"/>
      <c r="BG710" s="62"/>
      <c r="BH710" s="62"/>
    </row>
    <row r="711" spans="1:60" s="68" customFormat="1" x14ac:dyDescent="0.2">
      <c r="A711" s="62"/>
      <c r="B711" s="62"/>
      <c r="C711" s="75"/>
      <c r="D711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7"/>
      <c r="X711" s="5"/>
      <c r="Y711" s="96"/>
      <c r="Z711" s="96"/>
      <c r="AA711" s="96"/>
      <c r="AB711" s="96"/>
      <c r="AC711" s="96"/>
      <c r="AD711" s="96"/>
      <c r="AE711" s="96"/>
      <c r="AH711" s="85"/>
      <c r="AI711" s="79"/>
      <c r="AL711" s="76"/>
      <c r="AN711" s="62"/>
      <c r="AO711" s="62"/>
      <c r="AP711" s="70"/>
      <c r="AY711" s="70"/>
      <c r="AZ711" s="62"/>
      <c r="BA711" s="62"/>
      <c r="BB711" s="62"/>
      <c r="BC711" s="62"/>
      <c r="BD711" s="62"/>
      <c r="BE711" s="62"/>
      <c r="BF711" s="62"/>
      <c r="BG711" s="62"/>
      <c r="BH711" s="62"/>
    </row>
    <row r="712" spans="1:60" s="68" customFormat="1" x14ac:dyDescent="0.2">
      <c r="A712" s="62"/>
      <c r="B712" s="62"/>
      <c r="C712" s="75"/>
      <c r="D71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7"/>
      <c r="X712" s="5"/>
      <c r="Y712" s="96"/>
      <c r="Z712" s="96"/>
      <c r="AA712" s="96"/>
      <c r="AB712" s="96"/>
      <c r="AC712" s="96"/>
      <c r="AD712" s="96"/>
      <c r="AE712" s="96"/>
      <c r="AH712" s="85"/>
      <c r="AI712" s="79"/>
      <c r="AL712" s="76"/>
      <c r="AN712" s="62"/>
      <c r="AO712" s="62"/>
      <c r="AP712" s="70"/>
      <c r="AY712" s="70"/>
      <c r="AZ712" s="62"/>
      <c r="BA712" s="62"/>
      <c r="BB712" s="62"/>
      <c r="BC712" s="62"/>
      <c r="BD712" s="62"/>
      <c r="BE712" s="62"/>
      <c r="BF712" s="62"/>
      <c r="BG712" s="62"/>
      <c r="BH712" s="62"/>
    </row>
    <row r="713" spans="1:60" s="68" customFormat="1" x14ac:dyDescent="0.2">
      <c r="A713" s="62"/>
      <c r="B713" s="62"/>
      <c r="C713" s="75"/>
      <c r="D713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7"/>
      <c r="X713" s="5"/>
      <c r="Y713" s="96"/>
      <c r="Z713" s="96"/>
      <c r="AA713" s="96"/>
      <c r="AB713" s="96"/>
      <c r="AC713" s="96"/>
      <c r="AD713" s="96"/>
      <c r="AE713" s="96"/>
      <c r="AH713" s="85"/>
      <c r="AI713" s="79"/>
      <c r="AL713" s="76"/>
      <c r="AN713" s="62"/>
      <c r="AO713" s="62"/>
      <c r="AP713" s="70"/>
      <c r="AY713" s="70"/>
      <c r="AZ713" s="62"/>
      <c r="BA713" s="62"/>
      <c r="BB713" s="62"/>
      <c r="BC713" s="62"/>
      <c r="BD713" s="62"/>
      <c r="BE713" s="62"/>
      <c r="BF713" s="62"/>
      <c r="BG713" s="62"/>
      <c r="BH713" s="62"/>
    </row>
    <row r="714" spans="1:60" s="68" customFormat="1" x14ac:dyDescent="0.2">
      <c r="A714" s="62"/>
      <c r="B714" s="62"/>
      <c r="C714" s="75"/>
      <c r="D714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7"/>
      <c r="X714" s="5"/>
      <c r="Y714" s="96"/>
      <c r="Z714" s="96"/>
      <c r="AA714" s="96"/>
      <c r="AB714" s="96"/>
      <c r="AC714" s="96"/>
      <c r="AD714" s="96"/>
      <c r="AE714" s="96"/>
      <c r="AH714" s="85"/>
      <c r="AI714" s="79"/>
      <c r="AL714" s="76"/>
      <c r="AN714" s="62"/>
      <c r="AO714" s="62"/>
      <c r="AP714" s="70"/>
      <c r="AY714" s="70"/>
      <c r="AZ714" s="62"/>
      <c r="BA714" s="62"/>
      <c r="BB714" s="62"/>
      <c r="BC714" s="62"/>
      <c r="BD714" s="62"/>
      <c r="BE714" s="62"/>
      <c r="BF714" s="62"/>
      <c r="BG714" s="62"/>
      <c r="BH714" s="62"/>
    </row>
    <row r="715" spans="1:60" s="68" customFormat="1" x14ac:dyDescent="0.2">
      <c r="A715" s="62"/>
      <c r="B715" s="62"/>
      <c r="C715" s="75"/>
      <c r="D715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7"/>
      <c r="X715" s="5"/>
      <c r="Y715" s="96"/>
      <c r="Z715" s="96"/>
      <c r="AA715" s="96"/>
      <c r="AB715" s="96"/>
      <c r="AC715" s="96"/>
      <c r="AD715" s="96"/>
      <c r="AE715" s="96"/>
      <c r="AH715" s="85"/>
      <c r="AI715" s="79"/>
      <c r="AL715" s="76"/>
      <c r="AN715" s="62"/>
      <c r="AO715" s="62"/>
      <c r="AP715" s="70"/>
      <c r="AY715" s="70"/>
      <c r="AZ715" s="62"/>
      <c r="BA715" s="62"/>
      <c r="BB715" s="62"/>
      <c r="BC715" s="62"/>
      <c r="BD715" s="62"/>
      <c r="BE715" s="62"/>
      <c r="BF715" s="62"/>
      <c r="BG715" s="62"/>
      <c r="BH715" s="62"/>
    </row>
    <row r="716" spans="1:60" s="68" customFormat="1" x14ac:dyDescent="0.2">
      <c r="A716" s="62"/>
      <c r="B716" s="62"/>
      <c r="C716" s="75"/>
      <c r="D716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7"/>
      <c r="X716" s="5"/>
      <c r="Y716" s="96"/>
      <c r="Z716" s="96"/>
      <c r="AA716" s="96"/>
      <c r="AB716" s="96"/>
      <c r="AC716" s="96"/>
      <c r="AD716" s="96"/>
      <c r="AE716" s="96"/>
      <c r="AH716" s="85"/>
      <c r="AI716" s="79"/>
      <c r="AL716" s="76"/>
      <c r="AN716" s="62"/>
      <c r="AO716" s="62"/>
      <c r="AP716" s="70"/>
      <c r="AY716" s="70"/>
      <c r="AZ716" s="62"/>
      <c r="BA716" s="62"/>
      <c r="BB716" s="62"/>
      <c r="BC716" s="62"/>
      <c r="BD716" s="62"/>
      <c r="BE716" s="62"/>
      <c r="BF716" s="62"/>
      <c r="BG716" s="62"/>
      <c r="BH716" s="62"/>
    </row>
    <row r="717" spans="1:60" s="68" customFormat="1" x14ac:dyDescent="0.2">
      <c r="A717" s="62"/>
      <c r="B717" s="62"/>
      <c r="C717" s="75"/>
      <c r="D717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7"/>
      <c r="X717" s="5"/>
      <c r="Y717" s="96"/>
      <c r="Z717" s="96"/>
      <c r="AA717" s="96"/>
      <c r="AB717" s="96"/>
      <c r="AC717" s="96"/>
      <c r="AD717" s="96"/>
      <c r="AE717" s="96"/>
      <c r="AH717" s="85"/>
      <c r="AI717" s="79"/>
      <c r="AL717" s="76"/>
      <c r="AN717" s="62"/>
      <c r="AO717" s="62"/>
      <c r="AP717" s="70"/>
      <c r="AY717" s="70"/>
      <c r="AZ717" s="62"/>
      <c r="BA717" s="62"/>
      <c r="BB717" s="62"/>
      <c r="BC717" s="62"/>
      <c r="BD717" s="62"/>
      <c r="BE717" s="62"/>
      <c r="BF717" s="62"/>
      <c r="BG717" s="62"/>
      <c r="BH717" s="62"/>
    </row>
    <row r="718" spans="1:60" s="68" customFormat="1" x14ac:dyDescent="0.2">
      <c r="A718" s="62"/>
      <c r="B718" s="62"/>
      <c r="C718" s="75"/>
      <c r="D718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7"/>
      <c r="X718" s="5"/>
      <c r="Y718" s="96"/>
      <c r="Z718" s="96"/>
      <c r="AA718" s="96"/>
      <c r="AB718" s="96"/>
      <c r="AC718" s="96"/>
      <c r="AD718" s="96"/>
      <c r="AE718" s="96"/>
      <c r="AH718" s="85"/>
      <c r="AI718" s="79"/>
      <c r="AL718" s="76"/>
      <c r="AN718" s="62"/>
      <c r="AO718" s="62"/>
      <c r="AP718" s="70"/>
      <c r="AY718" s="70"/>
      <c r="AZ718" s="62"/>
      <c r="BA718" s="62"/>
      <c r="BB718" s="62"/>
      <c r="BC718" s="62"/>
      <c r="BD718" s="62"/>
      <c r="BE718" s="62"/>
      <c r="BF718" s="62"/>
      <c r="BG718" s="62"/>
      <c r="BH718" s="62"/>
    </row>
    <row r="719" spans="1:60" s="68" customFormat="1" x14ac:dyDescent="0.2">
      <c r="A719" s="62"/>
      <c r="B719" s="62"/>
      <c r="C719" s="75"/>
      <c r="D719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7"/>
      <c r="X719" s="5"/>
      <c r="Y719" s="96"/>
      <c r="Z719" s="96"/>
      <c r="AA719" s="96"/>
      <c r="AB719" s="96"/>
      <c r="AC719" s="96"/>
      <c r="AD719" s="96"/>
      <c r="AE719" s="96"/>
      <c r="AH719" s="85"/>
      <c r="AI719" s="79"/>
      <c r="AL719" s="76"/>
      <c r="AN719" s="62"/>
      <c r="AO719" s="62"/>
      <c r="AP719" s="70"/>
      <c r="AY719" s="70"/>
      <c r="AZ719" s="62"/>
      <c r="BA719" s="62"/>
      <c r="BB719" s="62"/>
      <c r="BC719" s="62"/>
      <c r="BD719" s="62"/>
      <c r="BE719" s="62"/>
      <c r="BF719" s="62"/>
      <c r="BG719" s="62"/>
      <c r="BH719" s="62"/>
    </row>
    <row r="720" spans="1:60" s="68" customFormat="1" x14ac:dyDescent="0.2">
      <c r="A720" s="62"/>
      <c r="B720" s="62"/>
      <c r="C720" s="75"/>
      <c r="D720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7"/>
      <c r="X720" s="5"/>
      <c r="Y720" s="96"/>
      <c r="Z720" s="96"/>
      <c r="AA720" s="96"/>
      <c r="AB720" s="96"/>
      <c r="AC720" s="96"/>
      <c r="AD720" s="96"/>
      <c r="AE720" s="96"/>
      <c r="AH720" s="85"/>
      <c r="AI720" s="79"/>
      <c r="AL720" s="76"/>
      <c r="AN720" s="62"/>
      <c r="AO720" s="62"/>
      <c r="AP720" s="70"/>
      <c r="AY720" s="70"/>
      <c r="AZ720" s="62"/>
      <c r="BA720" s="62"/>
      <c r="BB720" s="62"/>
      <c r="BC720" s="62"/>
      <c r="BD720" s="62"/>
      <c r="BE720" s="62"/>
      <c r="BF720" s="62"/>
      <c r="BG720" s="62"/>
      <c r="BH720" s="62"/>
    </row>
    <row r="721" spans="1:60" s="68" customFormat="1" x14ac:dyDescent="0.2">
      <c r="A721" s="62"/>
      <c r="B721" s="62"/>
      <c r="C721" s="75"/>
      <c r="D721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7"/>
      <c r="X721" s="5"/>
      <c r="Y721" s="96"/>
      <c r="Z721" s="96"/>
      <c r="AA721" s="96"/>
      <c r="AB721" s="96"/>
      <c r="AC721" s="96"/>
      <c r="AD721" s="96"/>
      <c r="AE721" s="96"/>
      <c r="AH721" s="85"/>
      <c r="AI721" s="79"/>
      <c r="AL721" s="76"/>
      <c r="AN721" s="62"/>
      <c r="AO721" s="62"/>
      <c r="AP721" s="70"/>
      <c r="AY721" s="70"/>
      <c r="AZ721" s="62"/>
      <c r="BA721" s="62"/>
      <c r="BB721" s="62"/>
      <c r="BC721" s="62"/>
      <c r="BD721" s="62"/>
      <c r="BE721" s="62"/>
      <c r="BF721" s="62"/>
      <c r="BG721" s="62"/>
      <c r="BH721" s="62"/>
    </row>
    <row r="722" spans="1:60" s="68" customFormat="1" x14ac:dyDescent="0.2">
      <c r="A722" s="62"/>
      <c r="B722" s="62"/>
      <c r="C722" s="75"/>
      <c r="D72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7"/>
      <c r="X722" s="5"/>
      <c r="Y722" s="96"/>
      <c r="Z722" s="96"/>
      <c r="AA722" s="96"/>
      <c r="AB722" s="96"/>
      <c r="AC722" s="96"/>
      <c r="AD722" s="96"/>
      <c r="AE722" s="96"/>
      <c r="AH722" s="85"/>
      <c r="AI722" s="79"/>
      <c r="AL722" s="76"/>
      <c r="AN722" s="62"/>
      <c r="AO722" s="62"/>
      <c r="AP722" s="70"/>
      <c r="AY722" s="70"/>
      <c r="AZ722" s="62"/>
      <c r="BA722" s="62"/>
      <c r="BB722" s="62"/>
      <c r="BC722" s="62"/>
      <c r="BD722" s="62"/>
      <c r="BE722" s="62"/>
      <c r="BF722" s="62"/>
      <c r="BG722" s="62"/>
      <c r="BH722" s="62"/>
    </row>
    <row r="723" spans="1:60" s="68" customFormat="1" x14ac:dyDescent="0.2">
      <c r="A723" s="62"/>
      <c r="B723" s="62"/>
      <c r="C723" s="75"/>
      <c r="D723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7"/>
      <c r="X723" s="5"/>
      <c r="Y723" s="96"/>
      <c r="Z723" s="96"/>
      <c r="AA723" s="96"/>
      <c r="AB723" s="96"/>
      <c r="AC723" s="96"/>
      <c r="AD723" s="96"/>
      <c r="AE723" s="96"/>
      <c r="AH723" s="85"/>
      <c r="AI723" s="79"/>
      <c r="AL723" s="76"/>
      <c r="AN723" s="62"/>
      <c r="AO723" s="62"/>
      <c r="AP723" s="70"/>
      <c r="AY723" s="70"/>
      <c r="AZ723" s="62"/>
      <c r="BA723" s="62"/>
      <c r="BB723" s="62"/>
      <c r="BC723" s="62"/>
      <c r="BD723" s="62"/>
      <c r="BE723" s="62"/>
      <c r="BF723" s="62"/>
      <c r="BG723" s="62"/>
      <c r="BH723" s="62"/>
    </row>
    <row r="724" spans="1:60" s="68" customFormat="1" x14ac:dyDescent="0.2">
      <c r="A724" s="62"/>
      <c r="B724" s="62"/>
      <c r="C724" s="75"/>
      <c r="D724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7"/>
      <c r="X724" s="5"/>
      <c r="Y724" s="96"/>
      <c r="Z724" s="96"/>
      <c r="AA724" s="96"/>
      <c r="AB724" s="96"/>
      <c r="AC724" s="96"/>
      <c r="AD724" s="96"/>
      <c r="AE724" s="96"/>
      <c r="AH724" s="85"/>
      <c r="AI724" s="79"/>
      <c r="AL724" s="76"/>
      <c r="AN724" s="62"/>
      <c r="AO724" s="62"/>
      <c r="AP724" s="70"/>
      <c r="AY724" s="70"/>
      <c r="AZ724" s="62"/>
      <c r="BA724" s="62"/>
      <c r="BB724" s="62"/>
      <c r="BC724" s="62"/>
      <c r="BD724" s="62"/>
      <c r="BE724" s="62"/>
      <c r="BF724" s="62"/>
      <c r="BG724" s="62"/>
      <c r="BH724" s="62"/>
    </row>
    <row r="725" spans="1:60" s="68" customFormat="1" x14ac:dyDescent="0.2">
      <c r="A725" s="62"/>
      <c r="B725" s="62"/>
      <c r="C725" s="75"/>
      <c r="D725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7"/>
      <c r="X725" s="5"/>
      <c r="Y725" s="96"/>
      <c r="Z725" s="96"/>
      <c r="AA725" s="96"/>
      <c r="AB725" s="96"/>
      <c r="AC725" s="96"/>
      <c r="AD725" s="96"/>
      <c r="AE725" s="96"/>
      <c r="AH725" s="85"/>
      <c r="AI725" s="79"/>
      <c r="AL725" s="76"/>
      <c r="AN725" s="62"/>
      <c r="AO725" s="62"/>
      <c r="AP725" s="70"/>
      <c r="AY725" s="70"/>
      <c r="AZ725" s="62"/>
      <c r="BA725" s="62"/>
      <c r="BB725" s="62"/>
      <c r="BC725" s="62"/>
      <c r="BD725" s="62"/>
      <c r="BE725" s="62"/>
      <c r="BF725" s="62"/>
      <c r="BG725" s="62"/>
      <c r="BH725" s="62"/>
    </row>
    <row r="726" spans="1:60" s="68" customFormat="1" x14ac:dyDescent="0.2">
      <c r="A726" s="62"/>
      <c r="B726" s="62"/>
      <c r="C726" s="75"/>
      <c r="D726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7"/>
      <c r="X726" s="5"/>
      <c r="Y726" s="96"/>
      <c r="Z726" s="96"/>
      <c r="AA726" s="96"/>
      <c r="AB726" s="96"/>
      <c r="AC726" s="96"/>
      <c r="AD726" s="96"/>
      <c r="AE726" s="96"/>
      <c r="AH726" s="85"/>
      <c r="AI726" s="79"/>
      <c r="AL726" s="76"/>
      <c r="AN726" s="62"/>
      <c r="AO726" s="62"/>
      <c r="AP726" s="70"/>
      <c r="AY726" s="70"/>
      <c r="AZ726" s="62"/>
      <c r="BA726" s="62"/>
      <c r="BB726" s="62"/>
      <c r="BC726" s="62"/>
      <c r="BD726" s="62"/>
      <c r="BE726" s="62"/>
      <c r="BF726" s="62"/>
      <c r="BG726" s="62"/>
      <c r="BH726" s="62"/>
    </row>
    <row r="727" spans="1:60" s="68" customFormat="1" x14ac:dyDescent="0.2">
      <c r="A727" s="62"/>
      <c r="B727" s="62"/>
      <c r="C727" s="75"/>
      <c r="D727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7"/>
      <c r="X727" s="5"/>
      <c r="Y727" s="96"/>
      <c r="Z727" s="96"/>
      <c r="AA727" s="96"/>
      <c r="AB727" s="96"/>
      <c r="AC727" s="96"/>
      <c r="AD727" s="96"/>
      <c r="AE727" s="96"/>
      <c r="AH727" s="85"/>
      <c r="AI727" s="79"/>
      <c r="AL727" s="76"/>
      <c r="AN727" s="62"/>
      <c r="AO727" s="62"/>
      <c r="AP727" s="70"/>
      <c r="AY727" s="70"/>
      <c r="AZ727" s="62"/>
      <c r="BA727" s="62"/>
      <c r="BB727" s="62"/>
      <c r="BC727" s="62"/>
      <c r="BD727" s="62"/>
      <c r="BE727" s="62"/>
      <c r="BF727" s="62"/>
      <c r="BG727" s="62"/>
      <c r="BH727" s="62"/>
    </row>
    <row r="728" spans="1:60" s="68" customFormat="1" x14ac:dyDescent="0.2">
      <c r="A728" s="62"/>
      <c r="B728" s="62"/>
      <c r="C728" s="75"/>
      <c r="D728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7"/>
      <c r="X728" s="5"/>
      <c r="Y728" s="96"/>
      <c r="Z728" s="96"/>
      <c r="AA728" s="96"/>
      <c r="AB728" s="96"/>
      <c r="AC728" s="96"/>
      <c r="AD728" s="96"/>
      <c r="AE728" s="96"/>
      <c r="AH728" s="85"/>
      <c r="AI728" s="79"/>
      <c r="AL728" s="76"/>
      <c r="AN728" s="62"/>
      <c r="AO728" s="62"/>
      <c r="AP728" s="70"/>
      <c r="AY728" s="70"/>
      <c r="AZ728" s="62"/>
      <c r="BA728" s="62"/>
      <c r="BB728" s="62"/>
      <c r="BC728" s="62"/>
      <c r="BD728" s="62"/>
      <c r="BE728" s="62"/>
      <c r="BF728" s="62"/>
      <c r="BG728" s="62"/>
      <c r="BH728" s="62"/>
    </row>
    <row r="729" spans="1:60" s="68" customFormat="1" x14ac:dyDescent="0.2">
      <c r="A729" s="62"/>
      <c r="B729" s="62"/>
      <c r="C729" s="75"/>
      <c r="D729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7"/>
      <c r="X729" s="5"/>
      <c r="Y729" s="96"/>
      <c r="Z729" s="96"/>
      <c r="AA729" s="96"/>
      <c r="AB729" s="96"/>
      <c r="AC729" s="96"/>
      <c r="AD729" s="96"/>
      <c r="AE729" s="96"/>
      <c r="AH729" s="85"/>
      <c r="AI729" s="79"/>
      <c r="AL729" s="76"/>
      <c r="AN729" s="62"/>
      <c r="AO729" s="62"/>
      <c r="AP729" s="70"/>
      <c r="AY729" s="70"/>
      <c r="AZ729" s="62"/>
      <c r="BA729" s="62"/>
      <c r="BB729" s="62"/>
      <c r="BC729" s="62"/>
      <c r="BD729" s="62"/>
      <c r="BE729" s="62"/>
      <c r="BF729" s="62"/>
      <c r="BG729" s="62"/>
      <c r="BH729" s="62"/>
    </row>
    <row r="730" spans="1:60" s="68" customFormat="1" x14ac:dyDescent="0.2">
      <c r="A730" s="62"/>
      <c r="B730" s="62"/>
      <c r="C730" s="75"/>
      <c r="D730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7"/>
      <c r="X730" s="5"/>
      <c r="Y730" s="96"/>
      <c r="Z730" s="96"/>
      <c r="AA730" s="96"/>
      <c r="AB730" s="96"/>
      <c r="AC730" s="96"/>
      <c r="AD730" s="96"/>
      <c r="AE730" s="96"/>
      <c r="AH730" s="85"/>
      <c r="AI730" s="79"/>
      <c r="AL730" s="76"/>
      <c r="AN730" s="62"/>
      <c r="AO730" s="62"/>
      <c r="AP730" s="70"/>
      <c r="AY730" s="70"/>
      <c r="AZ730" s="62"/>
      <c r="BA730" s="62"/>
      <c r="BB730" s="62"/>
      <c r="BC730" s="62"/>
      <c r="BD730" s="62"/>
      <c r="BE730" s="62"/>
      <c r="BF730" s="62"/>
      <c r="BG730" s="62"/>
      <c r="BH730" s="62"/>
    </row>
    <row r="731" spans="1:60" s="68" customFormat="1" x14ac:dyDescent="0.2">
      <c r="A731" s="62"/>
      <c r="B731" s="62"/>
      <c r="C731" s="75"/>
      <c r="D731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7"/>
      <c r="X731" s="5"/>
      <c r="Y731" s="96"/>
      <c r="Z731" s="96"/>
      <c r="AA731" s="96"/>
      <c r="AB731" s="96"/>
      <c r="AC731" s="96"/>
      <c r="AD731" s="96"/>
      <c r="AE731" s="96"/>
      <c r="AH731" s="85"/>
      <c r="AI731" s="79"/>
      <c r="AL731" s="76"/>
      <c r="AN731" s="62"/>
      <c r="AO731" s="62"/>
      <c r="AP731" s="70"/>
      <c r="AY731" s="70"/>
      <c r="AZ731" s="62"/>
      <c r="BA731" s="62"/>
      <c r="BB731" s="62"/>
      <c r="BC731" s="62"/>
      <c r="BD731" s="62"/>
      <c r="BE731" s="62"/>
      <c r="BF731" s="62"/>
      <c r="BG731" s="62"/>
      <c r="BH731" s="62"/>
    </row>
    <row r="732" spans="1:60" s="68" customFormat="1" x14ac:dyDescent="0.2">
      <c r="A732" s="62"/>
      <c r="B732" s="62"/>
      <c r="C732" s="75"/>
      <c r="D73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7"/>
      <c r="X732" s="5"/>
      <c r="Y732" s="96"/>
      <c r="Z732" s="96"/>
      <c r="AA732" s="96"/>
      <c r="AB732" s="96"/>
      <c r="AC732" s="96"/>
      <c r="AD732" s="96"/>
      <c r="AE732" s="96"/>
      <c r="AH732" s="85"/>
      <c r="AI732" s="79"/>
      <c r="AL732" s="76"/>
      <c r="AN732" s="62"/>
      <c r="AO732" s="62"/>
      <c r="AP732" s="70"/>
      <c r="AY732" s="70"/>
      <c r="AZ732" s="62"/>
      <c r="BA732" s="62"/>
      <c r="BB732" s="62"/>
      <c r="BC732" s="62"/>
      <c r="BD732" s="62"/>
      <c r="BE732" s="62"/>
      <c r="BF732" s="62"/>
      <c r="BG732" s="62"/>
      <c r="BH732" s="62"/>
    </row>
    <row r="733" spans="1:60" s="68" customFormat="1" x14ac:dyDescent="0.2">
      <c r="A733" s="62"/>
      <c r="B733" s="62"/>
      <c r="C733" s="75"/>
      <c r="D733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7"/>
      <c r="X733" s="5"/>
      <c r="Y733" s="96"/>
      <c r="Z733" s="96"/>
      <c r="AA733" s="96"/>
      <c r="AB733" s="96"/>
      <c r="AC733" s="96"/>
      <c r="AD733" s="96"/>
      <c r="AE733" s="96"/>
      <c r="AH733" s="85"/>
      <c r="AI733" s="79"/>
      <c r="AL733" s="76"/>
      <c r="AN733" s="62"/>
      <c r="AO733" s="62"/>
      <c r="AP733" s="70"/>
      <c r="AY733" s="70"/>
      <c r="AZ733" s="62"/>
      <c r="BA733" s="62"/>
      <c r="BB733" s="62"/>
      <c r="BC733" s="62"/>
      <c r="BD733" s="62"/>
      <c r="BE733" s="62"/>
      <c r="BF733" s="62"/>
      <c r="BG733" s="62"/>
      <c r="BH733" s="62"/>
    </row>
    <row r="734" spans="1:60" s="68" customFormat="1" x14ac:dyDescent="0.2">
      <c r="A734" s="62"/>
      <c r="B734" s="62"/>
      <c r="C734" s="75"/>
      <c r="D734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7"/>
      <c r="X734" s="5"/>
      <c r="Y734" s="96"/>
      <c r="Z734" s="96"/>
      <c r="AA734" s="96"/>
      <c r="AB734" s="96"/>
      <c r="AC734" s="96"/>
      <c r="AD734" s="96"/>
      <c r="AE734" s="96"/>
      <c r="AH734" s="85"/>
      <c r="AI734" s="79"/>
      <c r="AL734" s="76"/>
      <c r="AN734" s="62"/>
      <c r="AO734" s="62"/>
      <c r="AP734" s="70"/>
      <c r="AY734" s="70"/>
      <c r="AZ734" s="62"/>
      <c r="BA734" s="62"/>
      <c r="BB734" s="62"/>
      <c r="BC734" s="62"/>
      <c r="BD734" s="62"/>
      <c r="BE734" s="62"/>
      <c r="BF734" s="62"/>
      <c r="BG734" s="62"/>
      <c r="BH734" s="62"/>
    </row>
    <row r="735" spans="1:60" s="68" customFormat="1" x14ac:dyDescent="0.2">
      <c r="A735" s="62"/>
      <c r="B735" s="62"/>
      <c r="C735" s="75"/>
      <c r="D735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7"/>
      <c r="X735" s="5"/>
      <c r="Y735" s="96"/>
      <c r="Z735" s="96"/>
      <c r="AA735" s="96"/>
      <c r="AB735" s="96"/>
      <c r="AC735" s="96"/>
      <c r="AD735" s="96"/>
      <c r="AE735" s="96"/>
      <c r="AH735" s="85"/>
      <c r="AI735" s="79"/>
      <c r="AL735" s="76"/>
      <c r="AN735" s="62"/>
      <c r="AO735" s="62"/>
      <c r="AP735" s="70"/>
      <c r="AY735" s="70"/>
      <c r="AZ735" s="62"/>
      <c r="BA735" s="62"/>
      <c r="BB735" s="62"/>
      <c r="BC735" s="62"/>
      <c r="BD735" s="62"/>
      <c r="BE735" s="62"/>
      <c r="BF735" s="62"/>
      <c r="BG735" s="62"/>
      <c r="BH735" s="62"/>
    </row>
    <row r="736" spans="1:60" s="68" customFormat="1" x14ac:dyDescent="0.2">
      <c r="A736" s="62"/>
      <c r="B736" s="62"/>
      <c r="C736" s="75"/>
      <c r="D736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7"/>
      <c r="X736" s="5"/>
      <c r="Y736" s="96"/>
      <c r="Z736" s="96"/>
      <c r="AA736" s="96"/>
      <c r="AB736" s="96"/>
      <c r="AC736" s="96"/>
      <c r="AD736" s="96"/>
      <c r="AE736" s="96"/>
      <c r="AH736" s="85"/>
      <c r="AI736" s="79"/>
      <c r="AL736" s="76"/>
      <c r="AN736" s="62"/>
      <c r="AO736" s="62"/>
      <c r="AP736" s="70"/>
      <c r="AY736" s="70"/>
      <c r="AZ736" s="62"/>
      <c r="BA736" s="62"/>
      <c r="BB736" s="62"/>
      <c r="BC736" s="62"/>
      <c r="BD736" s="62"/>
      <c r="BE736" s="62"/>
      <c r="BF736" s="62"/>
      <c r="BG736" s="62"/>
      <c r="BH736" s="62"/>
    </row>
    <row r="737" spans="1:60" s="68" customFormat="1" x14ac:dyDescent="0.2">
      <c r="A737" s="62"/>
      <c r="B737" s="62"/>
      <c r="C737" s="75"/>
      <c r="D737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7"/>
      <c r="X737" s="5"/>
      <c r="Y737" s="96"/>
      <c r="Z737" s="96"/>
      <c r="AA737" s="96"/>
      <c r="AB737" s="96"/>
      <c r="AC737" s="96"/>
      <c r="AD737" s="96"/>
      <c r="AE737" s="96"/>
      <c r="AH737" s="85"/>
      <c r="AI737" s="79"/>
      <c r="AL737" s="76"/>
      <c r="AN737" s="62"/>
      <c r="AO737" s="62"/>
      <c r="AP737" s="70"/>
      <c r="AY737" s="70"/>
      <c r="AZ737" s="62"/>
      <c r="BA737" s="62"/>
      <c r="BB737" s="62"/>
      <c r="BC737" s="62"/>
      <c r="BD737" s="62"/>
      <c r="BE737" s="62"/>
      <c r="BF737" s="62"/>
      <c r="BG737" s="62"/>
      <c r="BH737" s="62"/>
    </row>
    <row r="738" spans="1:60" s="68" customFormat="1" x14ac:dyDescent="0.2">
      <c r="A738" s="62"/>
      <c r="B738" s="62"/>
      <c r="C738" s="75"/>
      <c r="D738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7"/>
      <c r="X738" s="5"/>
      <c r="Y738" s="96"/>
      <c r="Z738" s="96"/>
      <c r="AA738" s="96"/>
      <c r="AB738" s="96"/>
      <c r="AC738" s="96"/>
      <c r="AD738" s="96"/>
      <c r="AE738" s="96"/>
      <c r="AH738" s="85"/>
      <c r="AI738" s="79"/>
      <c r="AL738" s="76"/>
      <c r="AN738" s="62"/>
      <c r="AO738" s="62"/>
      <c r="AP738" s="70"/>
      <c r="AY738" s="70"/>
      <c r="AZ738" s="62"/>
      <c r="BA738" s="62"/>
      <c r="BB738" s="62"/>
      <c r="BC738" s="62"/>
      <c r="BD738" s="62"/>
      <c r="BE738" s="62"/>
      <c r="BF738" s="62"/>
      <c r="BG738" s="62"/>
      <c r="BH738" s="62"/>
    </row>
    <row r="739" spans="1:60" s="68" customFormat="1" x14ac:dyDescent="0.2">
      <c r="A739" s="62"/>
      <c r="B739" s="62"/>
      <c r="C739" s="75"/>
      <c r="D739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7"/>
      <c r="X739" s="5"/>
      <c r="Y739" s="96"/>
      <c r="Z739" s="96"/>
      <c r="AA739" s="96"/>
      <c r="AB739" s="96"/>
      <c r="AC739" s="96"/>
      <c r="AD739" s="96"/>
      <c r="AE739" s="96"/>
      <c r="AH739" s="85"/>
      <c r="AI739" s="79"/>
      <c r="AL739" s="76"/>
      <c r="AN739" s="62"/>
      <c r="AO739" s="62"/>
      <c r="AP739" s="70"/>
      <c r="AY739" s="70"/>
      <c r="AZ739" s="62"/>
      <c r="BA739" s="62"/>
      <c r="BB739" s="62"/>
      <c r="BC739" s="62"/>
      <c r="BD739" s="62"/>
      <c r="BE739" s="62"/>
      <c r="BF739" s="62"/>
      <c r="BG739" s="62"/>
      <c r="BH739" s="62"/>
    </row>
    <row r="740" spans="1:60" s="68" customFormat="1" x14ac:dyDescent="0.2">
      <c r="A740" s="62"/>
      <c r="B740" s="62"/>
      <c r="C740" s="75"/>
      <c r="D740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7"/>
      <c r="X740" s="5"/>
      <c r="Y740" s="96"/>
      <c r="Z740" s="96"/>
      <c r="AA740" s="96"/>
      <c r="AB740" s="96"/>
      <c r="AC740" s="96"/>
      <c r="AD740" s="96"/>
      <c r="AE740" s="96"/>
      <c r="AH740" s="85"/>
      <c r="AI740" s="79"/>
      <c r="AL740" s="76"/>
      <c r="AN740" s="62"/>
      <c r="AO740" s="62"/>
      <c r="AP740" s="70"/>
      <c r="AY740" s="70"/>
      <c r="AZ740" s="62"/>
      <c r="BA740" s="62"/>
      <c r="BB740" s="62"/>
      <c r="BC740" s="62"/>
      <c r="BD740" s="62"/>
      <c r="BE740" s="62"/>
      <c r="BF740" s="62"/>
      <c r="BG740" s="62"/>
      <c r="BH740" s="62"/>
    </row>
    <row r="741" spans="1:60" s="68" customFormat="1" x14ac:dyDescent="0.2">
      <c r="A741" s="62"/>
      <c r="B741" s="62"/>
      <c r="C741" s="75"/>
      <c r="D741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7"/>
      <c r="X741" s="5"/>
      <c r="Y741" s="96"/>
      <c r="Z741" s="96"/>
      <c r="AA741" s="96"/>
      <c r="AB741" s="96"/>
      <c r="AC741" s="96"/>
      <c r="AD741" s="96"/>
      <c r="AE741" s="96"/>
      <c r="AH741" s="85"/>
      <c r="AI741" s="79"/>
      <c r="AL741" s="76"/>
      <c r="AN741" s="62"/>
      <c r="AO741" s="62"/>
      <c r="AP741" s="70"/>
      <c r="AY741" s="70"/>
      <c r="AZ741" s="62"/>
      <c r="BA741" s="62"/>
      <c r="BB741" s="62"/>
      <c r="BC741" s="62"/>
      <c r="BD741" s="62"/>
      <c r="BE741" s="62"/>
      <c r="BF741" s="62"/>
      <c r="BG741" s="62"/>
      <c r="BH741" s="62"/>
    </row>
    <row r="742" spans="1:60" s="68" customFormat="1" x14ac:dyDescent="0.2">
      <c r="A742" s="62"/>
      <c r="B742" s="62"/>
      <c r="C742" s="75"/>
      <c r="D74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7"/>
      <c r="X742" s="5"/>
      <c r="Y742" s="96"/>
      <c r="Z742" s="96"/>
      <c r="AA742" s="96"/>
      <c r="AB742" s="96"/>
      <c r="AC742" s="96"/>
      <c r="AD742" s="96"/>
      <c r="AE742" s="96"/>
      <c r="AH742" s="85"/>
      <c r="AI742" s="79"/>
      <c r="AL742" s="76"/>
      <c r="AN742" s="62"/>
      <c r="AO742" s="62"/>
      <c r="AP742" s="70"/>
      <c r="AY742" s="70"/>
      <c r="AZ742" s="62"/>
      <c r="BA742" s="62"/>
      <c r="BB742" s="62"/>
      <c r="BC742" s="62"/>
      <c r="BD742" s="62"/>
      <c r="BE742" s="62"/>
      <c r="BF742" s="62"/>
      <c r="BG742" s="62"/>
      <c r="BH742" s="62"/>
    </row>
    <row r="743" spans="1:60" s="68" customFormat="1" x14ac:dyDescent="0.2">
      <c r="A743" s="62"/>
      <c r="B743" s="62"/>
      <c r="C743" s="75"/>
      <c r="D743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7"/>
      <c r="X743" s="5"/>
      <c r="Y743" s="96"/>
      <c r="Z743" s="96"/>
      <c r="AA743" s="96"/>
      <c r="AB743" s="96"/>
      <c r="AC743" s="96"/>
      <c r="AD743" s="96"/>
      <c r="AE743" s="96"/>
      <c r="AH743" s="85"/>
      <c r="AI743" s="79"/>
      <c r="AL743" s="76"/>
      <c r="AN743" s="62"/>
      <c r="AO743" s="62"/>
      <c r="AP743" s="70"/>
      <c r="AY743" s="70"/>
      <c r="AZ743" s="62"/>
      <c r="BA743" s="62"/>
      <c r="BB743" s="62"/>
      <c r="BC743" s="62"/>
      <c r="BD743" s="62"/>
      <c r="BE743" s="62"/>
      <c r="BF743" s="62"/>
      <c r="BG743" s="62"/>
      <c r="BH743" s="62"/>
    </row>
    <row r="744" spans="1:60" s="68" customFormat="1" x14ac:dyDescent="0.2">
      <c r="A744" s="62"/>
      <c r="B744" s="62"/>
      <c r="C744" s="75"/>
      <c r="D744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7"/>
      <c r="X744" s="5"/>
      <c r="Y744" s="96"/>
      <c r="Z744" s="96"/>
      <c r="AA744" s="96"/>
      <c r="AB744" s="96"/>
      <c r="AC744" s="96"/>
      <c r="AD744" s="96"/>
      <c r="AE744" s="96"/>
      <c r="AH744" s="85"/>
      <c r="AI744" s="79"/>
      <c r="AL744" s="76"/>
      <c r="AN744" s="62"/>
      <c r="AO744" s="62"/>
      <c r="AP744" s="70"/>
      <c r="AY744" s="70"/>
      <c r="AZ744" s="62"/>
      <c r="BA744" s="62"/>
      <c r="BB744" s="62"/>
      <c r="BC744" s="62"/>
      <c r="BD744" s="62"/>
      <c r="BE744" s="62"/>
      <c r="BF744" s="62"/>
      <c r="BG744" s="62"/>
      <c r="BH744" s="62"/>
    </row>
    <row r="745" spans="1:60" s="68" customFormat="1" x14ac:dyDescent="0.2">
      <c r="A745" s="62"/>
      <c r="B745" s="62"/>
      <c r="C745" s="75"/>
      <c r="D745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7"/>
      <c r="X745" s="5"/>
      <c r="Y745" s="96"/>
      <c r="Z745" s="96"/>
      <c r="AA745" s="96"/>
      <c r="AB745" s="96"/>
      <c r="AC745" s="96"/>
      <c r="AD745" s="96"/>
      <c r="AE745" s="96"/>
      <c r="AH745" s="85"/>
      <c r="AI745" s="79"/>
      <c r="AL745" s="76"/>
      <c r="AN745" s="62"/>
      <c r="AO745" s="62"/>
      <c r="AP745" s="70"/>
      <c r="AY745" s="70"/>
      <c r="AZ745" s="62"/>
      <c r="BA745" s="62"/>
      <c r="BB745" s="62"/>
      <c r="BC745" s="62"/>
      <c r="BD745" s="62"/>
      <c r="BE745" s="62"/>
      <c r="BF745" s="62"/>
      <c r="BG745" s="62"/>
      <c r="BH745" s="62"/>
    </row>
    <row r="746" spans="1:60" s="68" customFormat="1" x14ac:dyDescent="0.2">
      <c r="A746" s="62"/>
      <c r="B746" s="62"/>
      <c r="C746" s="75"/>
      <c r="D746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7"/>
      <c r="X746" s="5"/>
      <c r="Y746" s="96"/>
      <c r="Z746" s="96"/>
      <c r="AA746" s="96"/>
      <c r="AB746" s="96"/>
      <c r="AC746" s="96"/>
      <c r="AD746" s="96"/>
      <c r="AE746" s="96"/>
      <c r="AH746" s="85"/>
      <c r="AI746" s="79"/>
      <c r="AL746" s="76"/>
      <c r="AN746" s="62"/>
      <c r="AO746" s="62"/>
      <c r="AP746" s="70"/>
      <c r="AY746" s="70"/>
      <c r="AZ746" s="62"/>
      <c r="BA746" s="62"/>
      <c r="BB746" s="62"/>
      <c r="BC746" s="62"/>
      <c r="BD746" s="62"/>
      <c r="BE746" s="62"/>
      <c r="BF746" s="62"/>
      <c r="BG746" s="62"/>
      <c r="BH746" s="62"/>
    </row>
    <row r="747" spans="1:60" s="68" customFormat="1" x14ac:dyDescent="0.2">
      <c r="A747" s="62"/>
      <c r="B747" s="62"/>
      <c r="C747" s="75"/>
      <c r="D747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7"/>
      <c r="X747" s="5"/>
      <c r="Y747" s="96"/>
      <c r="Z747" s="96"/>
      <c r="AA747" s="96"/>
      <c r="AB747" s="96"/>
      <c r="AC747" s="96"/>
      <c r="AD747" s="96"/>
      <c r="AE747" s="96"/>
      <c r="AH747" s="85"/>
      <c r="AI747" s="79"/>
      <c r="AL747" s="76"/>
      <c r="AN747" s="62"/>
      <c r="AO747" s="62"/>
      <c r="AP747" s="70"/>
      <c r="AY747" s="70"/>
      <c r="AZ747" s="62"/>
      <c r="BA747" s="62"/>
      <c r="BB747" s="62"/>
      <c r="BC747" s="62"/>
      <c r="BD747" s="62"/>
      <c r="BE747" s="62"/>
      <c r="BF747" s="62"/>
      <c r="BG747" s="62"/>
      <c r="BH747" s="62"/>
    </row>
    <row r="748" spans="1:60" s="68" customFormat="1" x14ac:dyDescent="0.2">
      <c r="A748" s="62"/>
      <c r="B748" s="62"/>
      <c r="C748" s="75"/>
      <c r="D748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7"/>
      <c r="X748" s="5"/>
      <c r="Y748" s="96"/>
      <c r="Z748" s="96"/>
      <c r="AA748" s="96"/>
      <c r="AB748" s="96"/>
      <c r="AC748" s="96"/>
      <c r="AD748" s="96"/>
      <c r="AE748" s="96"/>
      <c r="AH748" s="85"/>
      <c r="AI748" s="79"/>
      <c r="AL748" s="76"/>
      <c r="AN748" s="62"/>
      <c r="AO748" s="62"/>
      <c r="AP748" s="70"/>
      <c r="AY748" s="70"/>
      <c r="AZ748" s="62"/>
      <c r="BA748" s="62"/>
      <c r="BB748" s="62"/>
      <c r="BC748" s="62"/>
      <c r="BD748" s="62"/>
      <c r="BE748" s="62"/>
      <c r="BF748" s="62"/>
      <c r="BG748" s="62"/>
      <c r="BH748" s="62"/>
    </row>
    <row r="749" spans="1:60" s="68" customFormat="1" x14ac:dyDescent="0.2">
      <c r="A749" s="62"/>
      <c r="B749" s="62"/>
      <c r="C749" s="75"/>
      <c r="D749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7"/>
      <c r="X749" s="5"/>
      <c r="Y749" s="96"/>
      <c r="Z749" s="96"/>
      <c r="AA749" s="96"/>
      <c r="AB749" s="96"/>
      <c r="AC749" s="96"/>
      <c r="AD749" s="96"/>
      <c r="AE749" s="96"/>
      <c r="AH749" s="85"/>
      <c r="AI749" s="79"/>
      <c r="AL749" s="76"/>
      <c r="AN749" s="62"/>
      <c r="AO749" s="62"/>
      <c r="AP749" s="70"/>
      <c r="AY749" s="70"/>
      <c r="AZ749" s="62"/>
      <c r="BA749" s="62"/>
      <c r="BB749" s="62"/>
      <c r="BC749" s="62"/>
      <c r="BD749" s="62"/>
      <c r="BE749" s="62"/>
      <c r="BF749" s="62"/>
      <c r="BG749" s="62"/>
      <c r="BH749" s="62"/>
    </row>
    <row r="750" spans="1:60" s="68" customFormat="1" x14ac:dyDescent="0.2">
      <c r="A750" s="62"/>
      <c r="B750" s="62"/>
      <c r="C750" s="75"/>
      <c r="D750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7"/>
      <c r="X750" s="5"/>
      <c r="Y750" s="96"/>
      <c r="Z750" s="96"/>
      <c r="AA750" s="96"/>
      <c r="AB750" s="96"/>
      <c r="AC750" s="96"/>
      <c r="AD750" s="96"/>
      <c r="AE750" s="96"/>
      <c r="AH750" s="85"/>
      <c r="AI750" s="79"/>
      <c r="AL750" s="76"/>
      <c r="AN750" s="62"/>
      <c r="AO750" s="62"/>
      <c r="AP750" s="70"/>
      <c r="AY750" s="70"/>
      <c r="AZ750" s="62"/>
      <c r="BA750" s="62"/>
      <c r="BB750" s="62"/>
      <c r="BC750" s="62"/>
      <c r="BD750" s="62"/>
      <c r="BE750" s="62"/>
      <c r="BF750" s="62"/>
      <c r="BG750" s="62"/>
      <c r="BH750" s="62"/>
    </row>
    <row r="751" spans="1:60" s="68" customFormat="1" x14ac:dyDescent="0.2">
      <c r="A751" s="62"/>
      <c r="B751" s="62"/>
      <c r="C751" s="75"/>
      <c r="D751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7"/>
      <c r="X751" s="5"/>
      <c r="Y751" s="96"/>
      <c r="Z751" s="96"/>
      <c r="AA751" s="96"/>
      <c r="AB751" s="96"/>
      <c r="AC751" s="96"/>
      <c r="AD751" s="96"/>
      <c r="AE751" s="96"/>
      <c r="AH751" s="85"/>
      <c r="AI751" s="79"/>
      <c r="AL751" s="76"/>
      <c r="AN751" s="62"/>
      <c r="AO751" s="62"/>
      <c r="AP751" s="70"/>
      <c r="AY751" s="70"/>
      <c r="AZ751" s="62"/>
      <c r="BA751" s="62"/>
      <c r="BB751" s="62"/>
      <c r="BC751" s="62"/>
      <c r="BD751" s="62"/>
      <c r="BE751" s="62"/>
      <c r="BF751" s="62"/>
      <c r="BG751" s="62"/>
      <c r="BH751" s="62"/>
    </row>
    <row r="752" spans="1:60" s="68" customFormat="1" x14ac:dyDescent="0.2">
      <c r="A752" s="62"/>
      <c r="B752" s="62"/>
      <c r="C752" s="75"/>
      <c r="D75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7"/>
      <c r="X752" s="5"/>
      <c r="Y752" s="96"/>
      <c r="Z752" s="96"/>
      <c r="AA752" s="96"/>
      <c r="AB752" s="96"/>
      <c r="AC752" s="96"/>
      <c r="AD752" s="96"/>
      <c r="AE752" s="96"/>
      <c r="AH752" s="85"/>
      <c r="AI752" s="79"/>
      <c r="AL752" s="76"/>
      <c r="AN752" s="62"/>
      <c r="AO752" s="62"/>
      <c r="AP752" s="70"/>
      <c r="AY752" s="70"/>
      <c r="AZ752" s="62"/>
      <c r="BA752" s="62"/>
      <c r="BB752" s="62"/>
      <c r="BC752" s="62"/>
      <c r="BD752" s="62"/>
      <c r="BE752" s="62"/>
      <c r="BF752" s="62"/>
      <c r="BG752" s="62"/>
      <c r="BH752" s="62"/>
    </row>
    <row r="753" spans="1:60" s="68" customFormat="1" x14ac:dyDescent="0.2">
      <c r="A753" s="62"/>
      <c r="B753" s="62"/>
      <c r="C753" s="75"/>
      <c r="D753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7"/>
      <c r="X753" s="5"/>
      <c r="Y753" s="96"/>
      <c r="Z753" s="96"/>
      <c r="AA753" s="96"/>
      <c r="AB753" s="96"/>
      <c r="AC753" s="96"/>
      <c r="AD753" s="96"/>
      <c r="AE753" s="96"/>
      <c r="AH753" s="85"/>
      <c r="AI753" s="79"/>
      <c r="AL753" s="76"/>
      <c r="AN753" s="62"/>
      <c r="AO753" s="62"/>
      <c r="AP753" s="70"/>
      <c r="AY753" s="70"/>
      <c r="AZ753" s="62"/>
      <c r="BA753" s="62"/>
      <c r="BB753" s="62"/>
      <c r="BC753" s="62"/>
      <c r="BD753" s="62"/>
      <c r="BE753" s="62"/>
      <c r="BF753" s="62"/>
      <c r="BG753" s="62"/>
      <c r="BH753" s="62"/>
    </row>
    <row r="754" spans="1:60" s="68" customFormat="1" x14ac:dyDescent="0.2">
      <c r="A754" s="62"/>
      <c r="B754" s="62"/>
      <c r="C754" s="75"/>
      <c r="D754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7"/>
      <c r="X754" s="5"/>
      <c r="Y754" s="96"/>
      <c r="Z754" s="96"/>
      <c r="AA754" s="96"/>
      <c r="AB754" s="96"/>
      <c r="AC754" s="96"/>
      <c r="AD754" s="96"/>
      <c r="AE754" s="96"/>
      <c r="AH754" s="85"/>
      <c r="AI754" s="79"/>
      <c r="AL754" s="76"/>
      <c r="AN754" s="62"/>
      <c r="AO754" s="62"/>
      <c r="AP754" s="70"/>
      <c r="AY754" s="70"/>
      <c r="AZ754" s="62"/>
      <c r="BA754" s="62"/>
      <c r="BB754" s="62"/>
      <c r="BC754" s="62"/>
      <c r="BD754" s="62"/>
      <c r="BE754" s="62"/>
      <c r="BF754" s="62"/>
      <c r="BG754" s="62"/>
      <c r="BH754" s="62"/>
    </row>
    <row r="755" spans="1:60" s="68" customFormat="1" x14ac:dyDescent="0.2">
      <c r="A755" s="62"/>
      <c r="B755" s="62"/>
      <c r="C755" s="75"/>
      <c r="D755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7"/>
      <c r="X755" s="5"/>
      <c r="Y755" s="96"/>
      <c r="Z755" s="96"/>
      <c r="AA755" s="96"/>
      <c r="AB755" s="96"/>
      <c r="AC755" s="96"/>
      <c r="AD755" s="96"/>
      <c r="AE755" s="96"/>
      <c r="AH755" s="85"/>
      <c r="AI755" s="79"/>
      <c r="AL755" s="76"/>
      <c r="AN755" s="62"/>
      <c r="AO755" s="62"/>
      <c r="AP755" s="70"/>
      <c r="AY755" s="70"/>
      <c r="AZ755" s="62"/>
      <c r="BA755" s="62"/>
      <c r="BB755" s="62"/>
      <c r="BC755" s="62"/>
      <c r="BD755" s="62"/>
      <c r="BE755" s="62"/>
      <c r="BF755" s="62"/>
      <c r="BG755" s="62"/>
      <c r="BH755" s="62"/>
    </row>
    <row r="756" spans="1:60" s="68" customFormat="1" x14ac:dyDescent="0.2">
      <c r="A756" s="62"/>
      <c r="B756" s="62"/>
      <c r="C756" s="75"/>
      <c r="D756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7"/>
      <c r="X756" s="5"/>
      <c r="Y756" s="96"/>
      <c r="Z756" s="96"/>
      <c r="AA756" s="96"/>
      <c r="AB756" s="96"/>
      <c r="AC756" s="96"/>
      <c r="AD756" s="96"/>
      <c r="AE756" s="96"/>
      <c r="AH756" s="85"/>
      <c r="AI756" s="79"/>
      <c r="AL756" s="76"/>
      <c r="AN756" s="62"/>
      <c r="AO756" s="62"/>
      <c r="AP756" s="70"/>
      <c r="AY756" s="70"/>
      <c r="AZ756" s="62"/>
      <c r="BA756" s="62"/>
      <c r="BB756" s="62"/>
      <c r="BC756" s="62"/>
      <c r="BD756" s="62"/>
      <c r="BE756" s="62"/>
      <c r="BF756" s="62"/>
      <c r="BG756" s="62"/>
      <c r="BH756" s="62"/>
    </row>
    <row r="757" spans="1:60" s="68" customFormat="1" x14ac:dyDescent="0.2">
      <c r="A757" s="62"/>
      <c r="B757" s="62"/>
      <c r="C757" s="75"/>
      <c r="D757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7"/>
      <c r="X757" s="5"/>
      <c r="Y757" s="96"/>
      <c r="Z757" s="96"/>
      <c r="AA757" s="96"/>
      <c r="AB757" s="96"/>
      <c r="AC757" s="96"/>
      <c r="AD757" s="96"/>
      <c r="AE757" s="96"/>
      <c r="AH757" s="85"/>
      <c r="AI757" s="79"/>
      <c r="AL757" s="76"/>
      <c r="AN757" s="62"/>
      <c r="AO757" s="62"/>
      <c r="AP757" s="70"/>
      <c r="AY757" s="70"/>
      <c r="AZ757" s="62"/>
      <c r="BA757" s="62"/>
      <c r="BB757" s="62"/>
      <c r="BC757" s="62"/>
      <c r="BD757" s="62"/>
      <c r="BE757" s="62"/>
      <c r="BF757" s="62"/>
      <c r="BG757" s="62"/>
      <c r="BH757" s="62"/>
    </row>
    <row r="758" spans="1:60" s="68" customFormat="1" x14ac:dyDescent="0.2">
      <c r="A758" s="62"/>
      <c r="B758" s="62"/>
      <c r="C758" s="75"/>
      <c r="D758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7"/>
      <c r="X758" s="5"/>
      <c r="Y758" s="96"/>
      <c r="Z758" s="96"/>
      <c r="AA758" s="96"/>
      <c r="AB758" s="96"/>
      <c r="AC758" s="96"/>
      <c r="AD758" s="96"/>
      <c r="AE758" s="96"/>
      <c r="AH758" s="85"/>
      <c r="AI758" s="79"/>
      <c r="AL758" s="76"/>
      <c r="AN758" s="62"/>
      <c r="AO758" s="62"/>
      <c r="AP758" s="70"/>
      <c r="AY758" s="70"/>
      <c r="AZ758" s="62"/>
      <c r="BA758" s="62"/>
      <c r="BB758" s="62"/>
      <c r="BC758" s="62"/>
      <c r="BD758" s="62"/>
      <c r="BE758" s="62"/>
      <c r="BF758" s="62"/>
      <c r="BG758" s="62"/>
      <c r="BH758" s="62"/>
    </row>
    <row r="759" spans="1:60" s="68" customFormat="1" x14ac:dyDescent="0.2">
      <c r="A759" s="62"/>
      <c r="B759" s="62"/>
      <c r="C759" s="75"/>
      <c r="D759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7"/>
      <c r="X759" s="5"/>
      <c r="Y759" s="96"/>
      <c r="Z759" s="96"/>
      <c r="AA759" s="96"/>
      <c r="AB759" s="96"/>
      <c r="AC759" s="96"/>
      <c r="AD759" s="96"/>
      <c r="AE759" s="96"/>
      <c r="AH759" s="85"/>
      <c r="AI759" s="79"/>
      <c r="AL759" s="76"/>
      <c r="AN759" s="62"/>
      <c r="AO759" s="62"/>
      <c r="AP759" s="70"/>
      <c r="AY759" s="70"/>
      <c r="AZ759" s="62"/>
      <c r="BA759" s="62"/>
      <c r="BB759" s="62"/>
      <c r="BC759" s="62"/>
      <c r="BD759" s="62"/>
      <c r="BE759" s="62"/>
      <c r="BF759" s="62"/>
      <c r="BG759" s="62"/>
      <c r="BH759" s="62"/>
    </row>
    <row r="760" spans="1:60" s="68" customFormat="1" x14ac:dyDescent="0.2">
      <c r="A760" s="62"/>
      <c r="B760" s="62"/>
      <c r="C760" s="75"/>
      <c r="D760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7"/>
      <c r="X760" s="5"/>
      <c r="Y760" s="96"/>
      <c r="Z760" s="96"/>
      <c r="AA760" s="96"/>
      <c r="AB760" s="96"/>
      <c r="AC760" s="96"/>
      <c r="AD760" s="96"/>
      <c r="AE760" s="96"/>
      <c r="AH760" s="85"/>
      <c r="AI760" s="79"/>
      <c r="AL760" s="76"/>
      <c r="AN760" s="62"/>
      <c r="AO760" s="62"/>
      <c r="AP760" s="70"/>
      <c r="AY760" s="70"/>
      <c r="AZ760" s="62"/>
      <c r="BA760" s="62"/>
      <c r="BB760" s="62"/>
      <c r="BC760" s="62"/>
      <c r="BD760" s="62"/>
      <c r="BE760" s="62"/>
      <c r="BF760" s="62"/>
      <c r="BG760" s="62"/>
      <c r="BH760" s="62"/>
    </row>
    <row r="761" spans="1:60" s="68" customFormat="1" x14ac:dyDescent="0.2">
      <c r="A761" s="62"/>
      <c r="B761" s="62"/>
      <c r="C761" s="75"/>
      <c r="D761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7"/>
      <c r="X761" s="5"/>
      <c r="Y761" s="96"/>
      <c r="Z761" s="96"/>
      <c r="AA761" s="96"/>
      <c r="AB761" s="96"/>
      <c r="AC761" s="96"/>
      <c r="AD761" s="96"/>
      <c r="AE761" s="96"/>
      <c r="AH761" s="85"/>
      <c r="AI761" s="79"/>
      <c r="AL761" s="76"/>
      <c r="AN761" s="62"/>
      <c r="AO761" s="62"/>
      <c r="AP761" s="70"/>
      <c r="AY761" s="70"/>
      <c r="AZ761" s="62"/>
      <c r="BA761" s="62"/>
      <c r="BB761" s="62"/>
      <c r="BC761" s="62"/>
      <c r="BD761" s="62"/>
      <c r="BE761" s="62"/>
      <c r="BF761" s="62"/>
      <c r="BG761" s="62"/>
      <c r="BH761" s="62"/>
    </row>
    <row r="762" spans="1:60" s="68" customFormat="1" x14ac:dyDescent="0.2">
      <c r="A762" s="62"/>
      <c r="B762" s="62"/>
      <c r="C762" s="75"/>
      <c r="D7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7"/>
      <c r="X762" s="5"/>
      <c r="Y762" s="96"/>
      <c r="Z762" s="96"/>
      <c r="AA762" s="96"/>
      <c r="AB762" s="96"/>
      <c r="AC762" s="96"/>
      <c r="AD762" s="96"/>
      <c r="AE762" s="96"/>
      <c r="AH762" s="85"/>
      <c r="AI762" s="79"/>
      <c r="AL762" s="76"/>
      <c r="AN762" s="62"/>
      <c r="AO762" s="62"/>
      <c r="AP762" s="70"/>
      <c r="AY762" s="70"/>
      <c r="AZ762" s="62"/>
      <c r="BA762" s="62"/>
      <c r="BB762" s="62"/>
      <c r="BC762" s="62"/>
      <c r="BD762" s="62"/>
      <c r="BE762" s="62"/>
      <c r="BF762" s="62"/>
      <c r="BG762" s="62"/>
      <c r="BH762" s="62"/>
    </row>
    <row r="763" spans="1:60" s="68" customFormat="1" x14ac:dyDescent="0.2">
      <c r="A763" s="62"/>
      <c r="B763" s="62"/>
      <c r="C763" s="75"/>
      <c r="D763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7"/>
      <c r="X763" s="5"/>
      <c r="Y763" s="96"/>
      <c r="Z763" s="96"/>
      <c r="AA763" s="96"/>
      <c r="AB763" s="96"/>
      <c r="AC763" s="96"/>
      <c r="AD763" s="96"/>
      <c r="AE763" s="96"/>
      <c r="AH763" s="85"/>
      <c r="AI763" s="79"/>
      <c r="AL763" s="76"/>
      <c r="AN763" s="62"/>
      <c r="AO763" s="62"/>
      <c r="AP763" s="70"/>
      <c r="AY763" s="70"/>
      <c r="AZ763" s="62"/>
      <c r="BA763" s="62"/>
      <c r="BB763" s="62"/>
      <c r="BC763" s="62"/>
      <c r="BD763" s="62"/>
      <c r="BE763" s="62"/>
      <c r="BF763" s="62"/>
      <c r="BG763" s="62"/>
      <c r="BH763" s="62"/>
    </row>
    <row r="764" spans="1:60" s="68" customFormat="1" x14ac:dyDescent="0.2">
      <c r="A764" s="62"/>
      <c r="B764" s="62"/>
      <c r="C764" s="75"/>
      <c r="D764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7"/>
      <c r="X764" s="5"/>
      <c r="Y764" s="96"/>
      <c r="Z764" s="96"/>
      <c r="AA764" s="96"/>
      <c r="AB764" s="96"/>
      <c r="AC764" s="96"/>
      <c r="AD764" s="96"/>
      <c r="AE764" s="96"/>
      <c r="AH764" s="85"/>
      <c r="AI764" s="79"/>
      <c r="AL764" s="76"/>
      <c r="AN764" s="62"/>
      <c r="AO764" s="62"/>
      <c r="AP764" s="70"/>
      <c r="AY764" s="70"/>
      <c r="AZ764" s="62"/>
      <c r="BA764" s="62"/>
      <c r="BB764" s="62"/>
      <c r="BC764" s="62"/>
      <c r="BD764" s="62"/>
      <c r="BE764" s="62"/>
      <c r="BF764" s="62"/>
      <c r="BG764" s="62"/>
      <c r="BH764" s="62"/>
    </row>
    <row r="765" spans="1:60" s="68" customFormat="1" x14ac:dyDescent="0.2">
      <c r="A765" s="62"/>
      <c r="B765" s="62"/>
      <c r="C765" s="75"/>
      <c r="D765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7"/>
      <c r="X765" s="5"/>
      <c r="Y765" s="96"/>
      <c r="Z765" s="96"/>
      <c r="AA765" s="96"/>
      <c r="AB765" s="96"/>
      <c r="AC765" s="96"/>
      <c r="AD765" s="96"/>
      <c r="AE765" s="96"/>
      <c r="AH765" s="85"/>
      <c r="AI765" s="79"/>
      <c r="AL765" s="76"/>
      <c r="AN765" s="62"/>
      <c r="AO765" s="62"/>
      <c r="AP765" s="70"/>
      <c r="AY765" s="70"/>
      <c r="AZ765" s="62"/>
      <c r="BA765" s="62"/>
      <c r="BB765" s="62"/>
      <c r="BC765" s="62"/>
      <c r="BD765" s="62"/>
      <c r="BE765" s="62"/>
      <c r="BF765" s="62"/>
      <c r="BG765" s="62"/>
      <c r="BH765" s="62"/>
    </row>
    <row r="766" spans="1:60" s="68" customFormat="1" x14ac:dyDescent="0.2">
      <c r="A766" s="62"/>
      <c r="B766" s="62"/>
      <c r="C766" s="75"/>
      <c r="D766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7"/>
      <c r="X766" s="5"/>
      <c r="Y766" s="96"/>
      <c r="Z766" s="96"/>
      <c r="AA766" s="96"/>
      <c r="AB766" s="96"/>
      <c r="AC766" s="96"/>
      <c r="AD766" s="96"/>
      <c r="AE766" s="96"/>
      <c r="AH766" s="85"/>
      <c r="AI766" s="79"/>
      <c r="AL766" s="76"/>
      <c r="AN766" s="62"/>
      <c r="AO766" s="62"/>
      <c r="AP766" s="70"/>
      <c r="AY766" s="70"/>
      <c r="AZ766" s="62"/>
      <c r="BA766" s="62"/>
      <c r="BB766" s="62"/>
      <c r="BC766" s="62"/>
      <c r="BD766" s="62"/>
      <c r="BE766" s="62"/>
      <c r="BF766" s="62"/>
      <c r="BG766" s="62"/>
      <c r="BH766" s="62"/>
    </row>
    <row r="767" spans="1:60" s="68" customFormat="1" x14ac:dyDescent="0.2">
      <c r="A767" s="62"/>
      <c r="B767" s="62"/>
      <c r="C767" s="75"/>
      <c r="D767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7"/>
      <c r="X767" s="5"/>
      <c r="Y767" s="96"/>
      <c r="Z767" s="96"/>
      <c r="AA767" s="96"/>
      <c r="AB767" s="96"/>
      <c r="AC767" s="96"/>
      <c r="AD767" s="96"/>
      <c r="AE767" s="96"/>
      <c r="AH767" s="85"/>
      <c r="AI767" s="79"/>
      <c r="AL767" s="76"/>
      <c r="AN767" s="62"/>
      <c r="AO767" s="62"/>
      <c r="AP767" s="70"/>
      <c r="AY767" s="70"/>
      <c r="AZ767" s="62"/>
      <c r="BA767" s="62"/>
      <c r="BB767" s="62"/>
      <c r="BC767" s="62"/>
      <c r="BD767" s="62"/>
      <c r="BE767" s="62"/>
      <c r="BF767" s="62"/>
      <c r="BG767" s="62"/>
      <c r="BH767" s="62"/>
    </row>
    <row r="768" spans="1:60" s="68" customFormat="1" x14ac:dyDescent="0.2">
      <c r="A768" s="62"/>
      <c r="B768" s="62"/>
      <c r="C768" s="75"/>
      <c r="D768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7"/>
      <c r="X768" s="5"/>
      <c r="Y768" s="96"/>
      <c r="Z768" s="96"/>
      <c r="AA768" s="96"/>
      <c r="AB768" s="96"/>
      <c r="AC768" s="96"/>
      <c r="AD768" s="96"/>
      <c r="AE768" s="96"/>
      <c r="AH768" s="85"/>
      <c r="AI768" s="79"/>
      <c r="AL768" s="76"/>
      <c r="AN768" s="62"/>
      <c r="AO768" s="62"/>
      <c r="AP768" s="70"/>
      <c r="AY768" s="70"/>
      <c r="AZ768" s="62"/>
      <c r="BA768" s="62"/>
      <c r="BB768" s="62"/>
      <c r="BC768" s="62"/>
      <c r="BD768" s="62"/>
      <c r="BE768" s="62"/>
      <c r="BF768" s="62"/>
      <c r="BG768" s="62"/>
      <c r="BH768" s="62"/>
    </row>
    <row r="769" spans="1:60" s="68" customFormat="1" x14ac:dyDescent="0.2">
      <c r="A769" s="62"/>
      <c r="B769" s="62"/>
      <c r="C769" s="75"/>
      <c r="D769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7"/>
      <c r="X769" s="5"/>
      <c r="Y769" s="96"/>
      <c r="Z769" s="96"/>
      <c r="AA769" s="96"/>
      <c r="AB769" s="96"/>
      <c r="AC769" s="96"/>
      <c r="AD769" s="96"/>
      <c r="AE769" s="96"/>
      <c r="AH769" s="85"/>
      <c r="AI769" s="79"/>
      <c r="AL769" s="76"/>
      <c r="AN769" s="62"/>
      <c r="AO769" s="62"/>
      <c r="AP769" s="70"/>
      <c r="AY769" s="70"/>
      <c r="AZ769" s="62"/>
      <c r="BA769" s="62"/>
      <c r="BB769" s="62"/>
      <c r="BC769" s="62"/>
      <c r="BD769" s="62"/>
      <c r="BE769" s="62"/>
      <c r="BF769" s="62"/>
      <c r="BG769" s="62"/>
      <c r="BH769" s="62"/>
    </row>
    <row r="770" spans="1:60" s="68" customFormat="1" x14ac:dyDescent="0.2">
      <c r="A770" s="62"/>
      <c r="B770" s="62"/>
      <c r="C770" s="75"/>
      <c r="D770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7"/>
      <c r="X770" s="5"/>
      <c r="Y770" s="96"/>
      <c r="Z770" s="96"/>
      <c r="AA770" s="96"/>
      <c r="AB770" s="96"/>
      <c r="AC770" s="96"/>
      <c r="AD770" s="96"/>
      <c r="AE770" s="96"/>
      <c r="AH770" s="85"/>
      <c r="AI770" s="79"/>
      <c r="AL770" s="76"/>
      <c r="AN770" s="62"/>
      <c r="AO770" s="62"/>
      <c r="AP770" s="70"/>
      <c r="AY770" s="70"/>
      <c r="AZ770" s="62"/>
      <c r="BA770" s="62"/>
      <c r="BB770" s="62"/>
      <c r="BC770" s="62"/>
      <c r="BD770" s="62"/>
      <c r="BE770" s="62"/>
      <c r="BF770" s="62"/>
      <c r="BG770" s="62"/>
      <c r="BH770" s="62"/>
    </row>
    <row r="771" spans="1:60" s="68" customFormat="1" x14ac:dyDescent="0.2">
      <c r="A771" s="62"/>
      <c r="B771" s="62"/>
      <c r="C771" s="75"/>
      <c r="D771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7"/>
      <c r="X771" s="5"/>
      <c r="Y771" s="96"/>
      <c r="Z771" s="96"/>
      <c r="AA771" s="96"/>
      <c r="AB771" s="96"/>
      <c r="AC771" s="96"/>
      <c r="AD771" s="96"/>
      <c r="AE771" s="96"/>
      <c r="AH771" s="85"/>
      <c r="AI771" s="79"/>
      <c r="AL771" s="76"/>
      <c r="AN771" s="62"/>
      <c r="AO771" s="62"/>
      <c r="AP771" s="70"/>
      <c r="AY771" s="70"/>
      <c r="AZ771" s="62"/>
      <c r="BA771" s="62"/>
      <c r="BB771" s="62"/>
      <c r="BC771" s="62"/>
      <c r="BD771" s="62"/>
      <c r="BE771" s="62"/>
      <c r="BF771" s="62"/>
      <c r="BG771" s="62"/>
      <c r="BH771" s="62"/>
    </row>
    <row r="772" spans="1:60" s="68" customFormat="1" x14ac:dyDescent="0.2">
      <c r="A772" s="62"/>
      <c r="B772" s="62"/>
      <c r="C772" s="75"/>
      <c r="D77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7"/>
      <c r="X772" s="5"/>
      <c r="Y772" s="96"/>
      <c r="Z772" s="96"/>
      <c r="AA772" s="96"/>
      <c r="AB772" s="96"/>
      <c r="AC772" s="96"/>
      <c r="AD772" s="96"/>
      <c r="AE772" s="96"/>
      <c r="AH772" s="85"/>
      <c r="AI772" s="79"/>
      <c r="AL772" s="76"/>
      <c r="AN772" s="62"/>
      <c r="AO772" s="62"/>
      <c r="AP772" s="70"/>
      <c r="AY772" s="70"/>
      <c r="AZ772" s="62"/>
      <c r="BA772" s="62"/>
      <c r="BB772" s="62"/>
      <c r="BC772" s="62"/>
      <c r="BD772" s="62"/>
      <c r="BE772" s="62"/>
      <c r="BF772" s="62"/>
      <c r="BG772" s="62"/>
      <c r="BH772" s="62"/>
    </row>
    <row r="773" spans="1:60" s="68" customFormat="1" x14ac:dyDescent="0.2">
      <c r="A773" s="62"/>
      <c r="B773" s="62"/>
      <c r="C773" s="75"/>
      <c r="D773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7"/>
      <c r="X773" s="5"/>
      <c r="Y773" s="96"/>
      <c r="Z773" s="96"/>
      <c r="AA773" s="96"/>
      <c r="AB773" s="96"/>
      <c r="AC773" s="96"/>
      <c r="AD773" s="96"/>
      <c r="AE773" s="96"/>
      <c r="AH773" s="85"/>
      <c r="AI773" s="79"/>
      <c r="AL773" s="76"/>
      <c r="AN773" s="62"/>
      <c r="AO773" s="62"/>
      <c r="AP773" s="70"/>
      <c r="AY773" s="70"/>
      <c r="AZ773" s="62"/>
      <c r="BA773" s="62"/>
      <c r="BB773" s="62"/>
      <c r="BC773" s="62"/>
      <c r="BD773" s="62"/>
      <c r="BE773" s="62"/>
      <c r="BF773" s="62"/>
      <c r="BG773" s="62"/>
      <c r="BH773" s="62"/>
    </row>
    <row r="774" spans="1:60" s="68" customFormat="1" x14ac:dyDescent="0.2">
      <c r="A774" s="62"/>
      <c r="B774" s="62"/>
      <c r="C774" s="75"/>
      <c r="D774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7"/>
      <c r="X774" s="5"/>
      <c r="Y774" s="96"/>
      <c r="Z774" s="96"/>
      <c r="AA774" s="96"/>
      <c r="AB774" s="96"/>
      <c r="AC774" s="96"/>
      <c r="AD774" s="96"/>
      <c r="AE774" s="96"/>
      <c r="AH774" s="85"/>
      <c r="AI774" s="79"/>
      <c r="AL774" s="76"/>
      <c r="AN774" s="62"/>
      <c r="AO774" s="62"/>
      <c r="AP774" s="70"/>
      <c r="AY774" s="70"/>
      <c r="AZ774" s="62"/>
      <c r="BA774" s="62"/>
      <c r="BB774" s="62"/>
      <c r="BC774" s="62"/>
      <c r="BD774" s="62"/>
      <c r="BE774" s="62"/>
      <c r="BF774" s="62"/>
      <c r="BG774" s="62"/>
      <c r="BH774" s="62"/>
    </row>
    <row r="775" spans="1:60" s="68" customFormat="1" x14ac:dyDescent="0.2">
      <c r="A775" s="62"/>
      <c r="B775" s="62"/>
      <c r="C775" s="75"/>
      <c r="D775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7"/>
      <c r="X775" s="5"/>
      <c r="Y775" s="96"/>
      <c r="Z775" s="96"/>
      <c r="AA775" s="96"/>
      <c r="AB775" s="96"/>
      <c r="AC775" s="96"/>
      <c r="AD775" s="96"/>
      <c r="AE775" s="96"/>
      <c r="AH775" s="85"/>
      <c r="AI775" s="79"/>
      <c r="AL775" s="76"/>
      <c r="AN775" s="62"/>
      <c r="AO775" s="62"/>
      <c r="AP775" s="70"/>
      <c r="AY775" s="70"/>
      <c r="AZ775" s="62"/>
      <c r="BA775" s="62"/>
      <c r="BB775" s="62"/>
      <c r="BC775" s="62"/>
      <c r="BD775" s="62"/>
      <c r="BE775" s="62"/>
      <c r="BF775" s="62"/>
      <c r="BG775" s="62"/>
      <c r="BH775" s="62"/>
    </row>
    <row r="776" spans="1:60" s="68" customFormat="1" x14ac:dyDescent="0.2">
      <c r="A776" s="62"/>
      <c r="B776" s="62"/>
      <c r="C776" s="75"/>
      <c r="D776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7"/>
      <c r="X776" s="5"/>
      <c r="Y776" s="96"/>
      <c r="Z776" s="96"/>
      <c r="AA776" s="96"/>
      <c r="AB776" s="96"/>
      <c r="AC776" s="96"/>
      <c r="AD776" s="96"/>
      <c r="AE776" s="96"/>
      <c r="AH776" s="85"/>
      <c r="AI776" s="79"/>
      <c r="AL776" s="76"/>
      <c r="AN776" s="62"/>
      <c r="AO776" s="62"/>
      <c r="AP776" s="70"/>
      <c r="AY776" s="70"/>
      <c r="AZ776" s="62"/>
      <c r="BA776" s="62"/>
      <c r="BB776" s="62"/>
      <c r="BC776" s="62"/>
      <c r="BD776" s="62"/>
      <c r="BE776" s="62"/>
      <c r="BF776" s="62"/>
      <c r="BG776" s="62"/>
      <c r="BH776" s="62"/>
    </row>
    <row r="777" spans="1:60" s="68" customFormat="1" x14ac:dyDescent="0.2">
      <c r="A777" s="62"/>
      <c r="B777" s="62"/>
      <c r="C777" s="75"/>
      <c r="D777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7"/>
      <c r="X777" s="5"/>
      <c r="Y777" s="96"/>
      <c r="Z777" s="96"/>
      <c r="AA777" s="96"/>
      <c r="AB777" s="96"/>
      <c r="AC777" s="96"/>
      <c r="AD777" s="96"/>
      <c r="AE777" s="96"/>
      <c r="AH777" s="85"/>
      <c r="AI777" s="79"/>
      <c r="AL777" s="76"/>
      <c r="AN777" s="62"/>
      <c r="AO777" s="62"/>
      <c r="AP777" s="70"/>
      <c r="AY777" s="70"/>
      <c r="AZ777" s="62"/>
      <c r="BA777" s="62"/>
      <c r="BB777" s="62"/>
      <c r="BC777" s="62"/>
      <c r="BD777" s="62"/>
      <c r="BE777" s="62"/>
      <c r="BF777" s="62"/>
      <c r="BG777" s="62"/>
      <c r="BH777" s="62"/>
    </row>
    <row r="778" spans="1:60" s="68" customFormat="1" x14ac:dyDescent="0.2">
      <c r="A778" s="62"/>
      <c r="B778" s="62"/>
      <c r="C778" s="75"/>
      <c r="D778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7"/>
      <c r="X778" s="5"/>
      <c r="Y778" s="96"/>
      <c r="Z778" s="96"/>
      <c r="AA778" s="96"/>
      <c r="AB778" s="96"/>
      <c r="AC778" s="96"/>
      <c r="AD778" s="96"/>
      <c r="AE778" s="96"/>
      <c r="AH778" s="85"/>
      <c r="AI778" s="79"/>
      <c r="AL778" s="76"/>
      <c r="AN778" s="62"/>
      <c r="AO778" s="62"/>
      <c r="AP778" s="70"/>
      <c r="AY778" s="70"/>
      <c r="AZ778" s="62"/>
      <c r="BA778" s="62"/>
      <c r="BB778" s="62"/>
      <c r="BC778" s="62"/>
      <c r="BD778" s="62"/>
      <c r="BE778" s="62"/>
      <c r="BF778" s="62"/>
      <c r="BG778" s="62"/>
      <c r="BH778" s="62"/>
    </row>
    <row r="779" spans="1:60" s="68" customFormat="1" x14ac:dyDescent="0.2">
      <c r="A779" s="62"/>
      <c r="B779" s="62"/>
      <c r="C779" s="75"/>
      <c r="D779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7"/>
      <c r="X779" s="5"/>
      <c r="Y779" s="96"/>
      <c r="Z779" s="96"/>
      <c r="AA779" s="96"/>
      <c r="AB779" s="96"/>
      <c r="AC779" s="96"/>
      <c r="AD779" s="96"/>
      <c r="AE779" s="96"/>
      <c r="AH779" s="85"/>
      <c r="AI779" s="79"/>
      <c r="AL779" s="76"/>
      <c r="AN779" s="62"/>
      <c r="AO779" s="62"/>
      <c r="AP779" s="70"/>
      <c r="AY779" s="70"/>
      <c r="AZ779" s="62"/>
      <c r="BA779" s="62"/>
      <c r="BB779" s="62"/>
      <c r="BC779" s="62"/>
      <c r="BD779" s="62"/>
      <c r="BE779" s="62"/>
      <c r="BF779" s="62"/>
      <c r="BG779" s="62"/>
      <c r="BH779" s="62"/>
    </row>
    <row r="780" spans="1:60" s="68" customFormat="1" x14ac:dyDescent="0.2">
      <c r="A780" s="62"/>
      <c r="B780" s="62"/>
      <c r="C780" s="75"/>
      <c r="D780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7"/>
      <c r="X780" s="5"/>
      <c r="Y780" s="96"/>
      <c r="Z780" s="96"/>
      <c r="AA780" s="96"/>
      <c r="AB780" s="96"/>
      <c r="AC780" s="96"/>
      <c r="AD780" s="96"/>
      <c r="AE780" s="96"/>
      <c r="AH780" s="85"/>
      <c r="AI780" s="79"/>
      <c r="AL780" s="76"/>
      <c r="AN780" s="62"/>
      <c r="AO780" s="62"/>
      <c r="AP780" s="70"/>
      <c r="AY780" s="70"/>
      <c r="AZ780" s="62"/>
      <c r="BA780" s="62"/>
      <c r="BB780" s="62"/>
      <c r="BC780" s="62"/>
      <c r="BD780" s="62"/>
      <c r="BE780" s="62"/>
      <c r="BF780" s="62"/>
      <c r="BG780" s="62"/>
      <c r="BH780" s="62"/>
    </row>
    <row r="781" spans="1:60" s="68" customFormat="1" x14ac:dyDescent="0.2">
      <c r="A781" s="62"/>
      <c r="B781" s="62"/>
      <c r="C781" s="75"/>
      <c r="D781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7"/>
      <c r="X781" s="5"/>
      <c r="Y781" s="96"/>
      <c r="Z781" s="96"/>
      <c r="AA781" s="96"/>
      <c r="AB781" s="96"/>
      <c r="AC781" s="96"/>
      <c r="AD781" s="96"/>
      <c r="AE781" s="96"/>
      <c r="AH781" s="85"/>
      <c r="AI781" s="79"/>
      <c r="AL781" s="76"/>
      <c r="AN781" s="62"/>
      <c r="AO781" s="62"/>
      <c r="AP781" s="70"/>
      <c r="AY781" s="70"/>
      <c r="AZ781" s="62"/>
      <c r="BA781" s="62"/>
      <c r="BB781" s="62"/>
      <c r="BC781" s="62"/>
      <c r="BD781" s="62"/>
      <c r="BE781" s="62"/>
      <c r="BF781" s="62"/>
      <c r="BG781" s="62"/>
      <c r="BH781" s="62"/>
    </row>
    <row r="782" spans="1:60" s="68" customFormat="1" x14ac:dyDescent="0.2">
      <c r="A782" s="62"/>
      <c r="B782" s="62"/>
      <c r="C782" s="75"/>
      <c r="D78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7"/>
      <c r="X782" s="5"/>
      <c r="Y782" s="96"/>
      <c r="Z782" s="96"/>
      <c r="AA782" s="96"/>
      <c r="AB782" s="96"/>
      <c r="AC782" s="96"/>
      <c r="AD782" s="96"/>
      <c r="AE782" s="96"/>
      <c r="AH782" s="85"/>
      <c r="AI782" s="79"/>
      <c r="AL782" s="76"/>
      <c r="AN782" s="62"/>
      <c r="AO782" s="62"/>
      <c r="AP782" s="70"/>
      <c r="AY782" s="70"/>
      <c r="AZ782" s="62"/>
      <c r="BA782" s="62"/>
      <c r="BB782" s="62"/>
      <c r="BC782" s="62"/>
      <c r="BD782" s="62"/>
      <c r="BE782" s="62"/>
      <c r="BF782" s="62"/>
      <c r="BG782" s="62"/>
      <c r="BH782" s="62"/>
    </row>
    <row r="783" spans="1:60" s="68" customFormat="1" x14ac:dyDescent="0.2">
      <c r="A783" s="62"/>
      <c r="B783" s="62"/>
      <c r="C783" s="75"/>
      <c r="D783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7"/>
      <c r="X783" s="5"/>
      <c r="Y783" s="96"/>
      <c r="Z783" s="96"/>
      <c r="AA783" s="96"/>
      <c r="AB783" s="96"/>
      <c r="AC783" s="96"/>
      <c r="AD783" s="96"/>
      <c r="AE783" s="96"/>
      <c r="AH783" s="85"/>
      <c r="AI783" s="79"/>
      <c r="AL783" s="76"/>
      <c r="AN783" s="62"/>
      <c r="AO783" s="62"/>
      <c r="AP783" s="70"/>
      <c r="AY783" s="70"/>
      <c r="AZ783" s="62"/>
      <c r="BA783" s="62"/>
      <c r="BB783" s="62"/>
      <c r="BC783" s="62"/>
      <c r="BD783" s="62"/>
      <c r="BE783" s="62"/>
      <c r="BF783" s="62"/>
      <c r="BG783" s="62"/>
      <c r="BH783" s="62"/>
    </row>
    <row r="784" spans="1:60" s="68" customFormat="1" x14ac:dyDescent="0.2">
      <c r="A784" s="62"/>
      <c r="B784" s="62"/>
      <c r="C784" s="75"/>
      <c r="D784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7"/>
      <c r="X784" s="5"/>
      <c r="Y784" s="96"/>
      <c r="Z784" s="96"/>
      <c r="AA784" s="96"/>
      <c r="AB784" s="96"/>
      <c r="AC784" s="96"/>
      <c r="AD784" s="96"/>
      <c r="AE784" s="96"/>
      <c r="AH784" s="85"/>
      <c r="AI784" s="79"/>
      <c r="AL784" s="76"/>
      <c r="AN784" s="62"/>
      <c r="AO784" s="62"/>
      <c r="AP784" s="70"/>
      <c r="AY784" s="70"/>
      <c r="AZ784" s="62"/>
      <c r="BA784" s="62"/>
      <c r="BB784" s="62"/>
      <c r="BC784" s="62"/>
      <c r="BD784" s="62"/>
      <c r="BE784" s="62"/>
      <c r="BF784" s="62"/>
      <c r="BG784" s="62"/>
      <c r="BH784" s="62"/>
    </row>
    <row r="785" spans="1:60" s="68" customFormat="1" x14ac:dyDescent="0.2">
      <c r="A785" s="62"/>
      <c r="B785" s="62"/>
      <c r="C785" s="75"/>
      <c r="D785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7"/>
      <c r="X785" s="5"/>
      <c r="Y785" s="96"/>
      <c r="Z785" s="96"/>
      <c r="AA785" s="96"/>
      <c r="AB785" s="96"/>
      <c r="AC785" s="96"/>
      <c r="AD785" s="96"/>
      <c r="AE785" s="96"/>
      <c r="AH785" s="85"/>
      <c r="AI785" s="79"/>
      <c r="AL785" s="76"/>
      <c r="AN785" s="62"/>
      <c r="AO785" s="62"/>
      <c r="AP785" s="70"/>
      <c r="AY785" s="70"/>
      <c r="AZ785" s="62"/>
      <c r="BA785" s="62"/>
      <c r="BB785" s="62"/>
      <c r="BC785" s="62"/>
      <c r="BD785" s="62"/>
      <c r="BE785" s="62"/>
      <c r="BF785" s="62"/>
      <c r="BG785" s="62"/>
      <c r="BH785" s="62"/>
    </row>
    <row r="786" spans="1:60" s="68" customFormat="1" x14ac:dyDescent="0.2">
      <c r="A786" s="62"/>
      <c r="B786" s="62"/>
      <c r="C786" s="75"/>
      <c r="D786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7"/>
      <c r="X786" s="5"/>
      <c r="Y786" s="96"/>
      <c r="Z786" s="96"/>
      <c r="AA786" s="96"/>
      <c r="AB786" s="96"/>
      <c r="AC786" s="96"/>
      <c r="AD786" s="96"/>
      <c r="AE786" s="96"/>
      <c r="AH786" s="85"/>
      <c r="AI786" s="79"/>
      <c r="AL786" s="76"/>
      <c r="AN786" s="62"/>
      <c r="AO786" s="62"/>
      <c r="AP786" s="70"/>
      <c r="AY786" s="70"/>
      <c r="AZ786" s="62"/>
      <c r="BA786" s="62"/>
      <c r="BB786" s="62"/>
      <c r="BC786" s="62"/>
      <c r="BD786" s="62"/>
      <c r="BE786" s="62"/>
      <c r="BF786" s="62"/>
      <c r="BG786" s="62"/>
      <c r="BH786" s="62"/>
    </row>
    <row r="787" spans="1:60" s="68" customFormat="1" x14ac:dyDescent="0.2">
      <c r="A787" s="62"/>
      <c r="B787" s="62"/>
      <c r="C787" s="75"/>
      <c r="D787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7"/>
      <c r="X787" s="5"/>
      <c r="Y787" s="96"/>
      <c r="Z787" s="96"/>
      <c r="AA787" s="96"/>
      <c r="AB787" s="96"/>
      <c r="AC787" s="96"/>
      <c r="AD787" s="96"/>
      <c r="AE787" s="96"/>
      <c r="AH787" s="85"/>
      <c r="AI787" s="79"/>
      <c r="AL787" s="76"/>
      <c r="AN787" s="62"/>
      <c r="AO787" s="62"/>
      <c r="AP787" s="70"/>
      <c r="AY787" s="70"/>
      <c r="AZ787" s="62"/>
      <c r="BA787" s="62"/>
      <c r="BB787" s="62"/>
      <c r="BC787" s="62"/>
      <c r="BD787" s="62"/>
      <c r="BE787" s="62"/>
      <c r="BF787" s="62"/>
      <c r="BG787" s="62"/>
      <c r="BH787" s="62"/>
    </row>
    <row r="788" spans="1:60" s="68" customFormat="1" x14ac:dyDescent="0.2">
      <c r="A788" s="62"/>
      <c r="B788" s="62"/>
      <c r="C788" s="75"/>
      <c r="D788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7"/>
      <c r="X788" s="5"/>
      <c r="Y788" s="96"/>
      <c r="Z788" s="96"/>
      <c r="AA788" s="96"/>
      <c r="AB788" s="96"/>
      <c r="AC788" s="96"/>
      <c r="AD788" s="96"/>
      <c r="AE788" s="96"/>
      <c r="AH788" s="85"/>
      <c r="AI788" s="79"/>
      <c r="AL788" s="76"/>
      <c r="AN788" s="62"/>
      <c r="AO788" s="62"/>
      <c r="AP788" s="70"/>
      <c r="AY788" s="70"/>
      <c r="AZ788" s="62"/>
      <c r="BA788" s="62"/>
      <c r="BB788" s="62"/>
      <c r="BC788" s="62"/>
      <c r="BD788" s="62"/>
      <c r="BE788" s="62"/>
      <c r="BF788" s="62"/>
      <c r="BG788" s="62"/>
      <c r="BH788" s="62"/>
    </row>
    <row r="789" spans="1:60" s="68" customFormat="1" x14ac:dyDescent="0.2">
      <c r="A789" s="62"/>
      <c r="B789" s="62"/>
      <c r="C789" s="75"/>
      <c r="D789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7"/>
      <c r="X789" s="5"/>
      <c r="Y789" s="96"/>
      <c r="Z789" s="96"/>
      <c r="AA789" s="96"/>
      <c r="AB789" s="96"/>
      <c r="AC789" s="96"/>
      <c r="AD789" s="96"/>
      <c r="AE789" s="96"/>
      <c r="AH789" s="85"/>
      <c r="AI789" s="79"/>
      <c r="AL789" s="76"/>
      <c r="AN789" s="62"/>
      <c r="AO789" s="62"/>
      <c r="AP789" s="70"/>
      <c r="AY789" s="70"/>
      <c r="AZ789" s="62"/>
      <c r="BA789" s="62"/>
      <c r="BB789" s="62"/>
      <c r="BC789" s="62"/>
      <c r="BD789" s="62"/>
      <c r="BE789" s="62"/>
      <c r="BF789" s="62"/>
      <c r="BG789" s="62"/>
      <c r="BH789" s="62"/>
    </row>
    <row r="790" spans="1:60" s="68" customFormat="1" x14ac:dyDescent="0.2">
      <c r="A790" s="62"/>
      <c r="B790" s="62"/>
      <c r="C790" s="75"/>
      <c r="D790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7"/>
      <c r="X790" s="5"/>
      <c r="Y790" s="96"/>
      <c r="Z790" s="96"/>
      <c r="AA790" s="96"/>
      <c r="AB790" s="96"/>
      <c r="AC790" s="96"/>
      <c r="AD790" s="96"/>
      <c r="AE790" s="96"/>
      <c r="AH790" s="85"/>
      <c r="AI790" s="79"/>
      <c r="AL790" s="76"/>
      <c r="AN790" s="62"/>
      <c r="AO790" s="62"/>
      <c r="AP790" s="70"/>
      <c r="AY790" s="70"/>
      <c r="AZ790" s="62"/>
      <c r="BA790" s="62"/>
      <c r="BB790" s="62"/>
      <c r="BC790" s="62"/>
      <c r="BD790" s="62"/>
      <c r="BE790" s="62"/>
      <c r="BF790" s="62"/>
      <c r="BG790" s="62"/>
      <c r="BH790" s="62"/>
    </row>
    <row r="791" spans="1:60" s="68" customFormat="1" x14ac:dyDescent="0.2">
      <c r="A791" s="62"/>
      <c r="B791" s="62"/>
      <c r="C791" s="75"/>
      <c r="D791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7"/>
      <c r="X791" s="5"/>
      <c r="Y791" s="96"/>
      <c r="Z791" s="96"/>
      <c r="AA791" s="96"/>
      <c r="AB791" s="96"/>
      <c r="AC791" s="96"/>
      <c r="AD791" s="96"/>
      <c r="AE791" s="96"/>
      <c r="AH791" s="85"/>
      <c r="AI791" s="79"/>
      <c r="AL791" s="76"/>
      <c r="AN791" s="62"/>
      <c r="AO791" s="62"/>
      <c r="AP791" s="70"/>
      <c r="AY791" s="70"/>
      <c r="AZ791" s="62"/>
      <c r="BA791" s="62"/>
      <c r="BB791" s="62"/>
      <c r="BC791" s="62"/>
      <c r="BD791" s="62"/>
      <c r="BE791" s="62"/>
      <c r="BF791" s="62"/>
      <c r="BG791" s="62"/>
      <c r="BH791" s="62"/>
    </row>
    <row r="792" spans="1:60" s="68" customFormat="1" x14ac:dyDescent="0.2">
      <c r="A792" s="62"/>
      <c r="B792" s="62"/>
      <c r="C792" s="75"/>
      <c r="D79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7"/>
      <c r="X792" s="5"/>
      <c r="Y792" s="96"/>
      <c r="Z792" s="96"/>
      <c r="AA792" s="96"/>
      <c r="AB792" s="96"/>
      <c r="AC792" s="96"/>
      <c r="AD792" s="96"/>
      <c r="AE792" s="96"/>
      <c r="AH792" s="85"/>
      <c r="AI792" s="79"/>
      <c r="AL792" s="76"/>
      <c r="AN792" s="62"/>
      <c r="AO792" s="62"/>
      <c r="AP792" s="70"/>
      <c r="AY792" s="70"/>
      <c r="AZ792" s="62"/>
      <c r="BA792" s="62"/>
      <c r="BB792" s="62"/>
      <c r="BC792" s="62"/>
      <c r="BD792" s="62"/>
      <c r="BE792" s="62"/>
      <c r="BF792" s="62"/>
      <c r="BG792" s="62"/>
      <c r="BH792" s="62"/>
    </row>
    <row r="793" spans="1:60" s="68" customFormat="1" x14ac:dyDescent="0.2">
      <c r="A793" s="62"/>
      <c r="B793" s="62"/>
      <c r="C793" s="75"/>
      <c r="D793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7"/>
      <c r="X793" s="5"/>
      <c r="Y793" s="96"/>
      <c r="Z793" s="96"/>
      <c r="AA793" s="96"/>
      <c r="AB793" s="96"/>
      <c r="AC793" s="96"/>
      <c r="AD793" s="96"/>
      <c r="AE793" s="96"/>
      <c r="AH793" s="85"/>
      <c r="AI793" s="79"/>
      <c r="AL793" s="76"/>
      <c r="AN793" s="62"/>
      <c r="AO793" s="62"/>
      <c r="AP793" s="70"/>
      <c r="AY793" s="70"/>
      <c r="AZ793" s="62"/>
      <c r="BA793" s="62"/>
      <c r="BB793" s="62"/>
      <c r="BC793" s="62"/>
      <c r="BD793" s="62"/>
      <c r="BE793" s="62"/>
      <c r="BF793" s="62"/>
      <c r="BG793" s="62"/>
      <c r="BH793" s="62"/>
    </row>
    <row r="794" spans="1:60" s="68" customFormat="1" x14ac:dyDescent="0.2">
      <c r="A794" s="62"/>
      <c r="B794" s="62"/>
      <c r="C794" s="75"/>
      <c r="D794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7"/>
      <c r="X794" s="5"/>
      <c r="Y794" s="96"/>
      <c r="Z794" s="96"/>
      <c r="AA794" s="96"/>
      <c r="AB794" s="96"/>
      <c r="AC794" s="96"/>
      <c r="AD794" s="96"/>
      <c r="AE794" s="96"/>
      <c r="AH794" s="85"/>
      <c r="AI794" s="79"/>
      <c r="AL794" s="76"/>
      <c r="AN794" s="62"/>
      <c r="AO794" s="62"/>
      <c r="AP794" s="70"/>
      <c r="AY794" s="70"/>
      <c r="AZ794" s="62"/>
      <c r="BA794" s="62"/>
      <c r="BB794" s="62"/>
      <c r="BC794" s="62"/>
      <c r="BD794" s="62"/>
      <c r="BE794" s="62"/>
      <c r="BF794" s="62"/>
      <c r="BG794" s="62"/>
      <c r="BH794" s="62"/>
    </row>
    <row r="795" spans="1:60" s="68" customFormat="1" x14ac:dyDescent="0.2">
      <c r="A795" s="62"/>
      <c r="B795" s="62"/>
      <c r="C795" s="75"/>
      <c r="D795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7"/>
      <c r="X795" s="5"/>
      <c r="Y795" s="96"/>
      <c r="Z795" s="96"/>
      <c r="AA795" s="96"/>
      <c r="AB795" s="96"/>
      <c r="AC795" s="96"/>
      <c r="AD795" s="96"/>
      <c r="AE795" s="96"/>
      <c r="AH795" s="85"/>
      <c r="AI795" s="79"/>
      <c r="AL795" s="76"/>
      <c r="AN795" s="62"/>
      <c r="AO795" s="62"/>
      <c r="AP795" s="70"/>
      <c r="AY795" s="70"/>
      <c r="AZ795" s="62"/>
      <c r="BA795" s="62"/>
      <c r="BB795" s="62"/>
      <c r="BC795" s="62"/>
      <c r="BD795" s="62"/>
      <c r="BE795" s="62"/>
      <c r="BF795" s="62"/>
      <c r="BG795" s="62"/>
      <c r="BH795" s="62"/>
    </row>
    <row r="796" spans="1:60" s="68" customFormat="1" x14ac:dyDescent="0.2">
      <c r="A796" s="62"/>
      <c r="B796" s="62"/>
      <c r="C796" s="75"/>
      <c r="D796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7"/>
      <c r="X796" s="5"/>
      <c r="Y796" s="96"/>
      <c r="Z796" s="96"/>
      <c r="AA796" s="96"/>
      <c r="AB796" s="96"/>
      <c r="AC796" s="96"/>
      <c r="AD796" s="96"/>
      <c r="AE796" s="96"/>
      <c r="AH796" s="85"/>
      <c r="AI796" s="79"/>
      <c r="AL796" s="76"/>
      <c r="AN796" s="62"/>
      <c r="AO796" s="62"/>
      <c r="AP796" s="70"/>
      <c r="AY796" s="70"/>
      <c r="AZ796" s="62"/>
      <c r="BA796" s="62"/>
      <c r="BB796" s="62"/>
      <c r="BC796" s="62"/>
      <c r="BD796" s="62"/>
      <c r="BE796" s="62"/>
      <c r="BF796" s="62"/>
      <c r="BG796" s="62"/>
      <c r="BH796" s="62"/>
    </row>
    <row r="797" spans="1:60" s="68" customFormat="1" x14ac:dyDescent="0.2">
      <c r="A797" s="62"/>
      <c r="B797" s="62"/>
      <c r="C797" s="75"/>
      <c r="D797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7"/>
      <c r="X797" s="5"/>
      <c r="Y797" s="96"/>
      <c r="Z797" s="96"/>
      <c r="AA797" s="96"/>
      <c r="AB797" s="96"/>
      <c r="AC797" s="96"/>
      <c r="AD797" s="96"/>
      <c r="AE797" s="96"/>
      <c r="AH797" s="85"/>
      <c r="AI797" s="79"/>
      <c r="AL797" s="76"/>
      <c r="AN797" s="62"/>
      <c r="AO797" s="62"/>
      <c r="AP797" s="70"/>
      <c r="AY797" s="70"/>
      <c r="AZ797" s="62"/>
      <c r="BA797" s="62"/>
      <c r="BB797" s="62"/>
      <c r="BC797" s="62"/>
      <c r="BD797" s="62"/>
      <c r="BE797" s="62"/>
      <c r="BF797" s="62"/>
      <c r="BG797" s="62"/>
      <c r="BH797" s="62"/>
    </row>
    <row r="798" spans="1:60" s="68" customFormat="1" x14ac:dyDescent="0.2">
      <c r="A798" s="62"/>
      <c r="B798" s="62"/>
      <c r="C798" s="75"/>
      <c r="D798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7"/>
      <c r="X798" s="5"/>
      <c r="Y798" s="96"/>
      <c r="Z798" s="96"/>
      <c r="AA798" s="96"/>
      <c r="AB798" s="96"/>
      <c r="AC798" s="96"/>
      <c r="AD798" s="96"/>
      <c r="AE798" s="96"/>
      <c r="AH798" s="85"/>
      <c r="AI798" s="79"/>
      <c r="AL798" s="76"/>
      <c r="AN798" s="62"/>
      <c r="AO798" s="62"/>
      <c r="AP798" s="70"/>
      <c r="AY798" s="70"/>
      <c r="AZ798" s="62"/>
      <c r="BA798" s="62"/>
      <c r="BB798" s="62"/>
      <c r="BC798" s="62"/>
      <c r="BD798" s="62"/>
      <c r="BE798" s="62"/>
      <c r="BF798" s="62"/>
      <c r="BG798" s="62"/>
      <c r="BH798" s="62"/>
    </row>
    <row r="799" spans="1:60" s="68" customFormat="1" x14ac:dyDescent="0.2">
      <c r="A799" s="62"/>
      <c r="B799" s="62"/>
      <c r="C799" s="75"/>
      <c r="D799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7"/>
      <c r="X799" s="5"/>
      <c r="Y799" s="96"/>
      <c r="Z799" s="96"/>
      <c r="AA799" s="96"/>
      <c r="AB799" s="96"/>
      <c r="AC799" s="96"/>
      <c r="AD799" s="96"/>
      <c r="AE799" s="96"/>
      <c r="AH799" s="85"/>
      <c r="AI799" s="79"/>
      <c r="AL799" s="76"/>
      <c r="AN799" s="62"/>
      <c r="AO799" s="62"/>
      <c r="AP799" s="70"/>
      <c r="AY799" s="70"/>
      <c r="AZ799" s="62"/>
      <c r="BA799" s="62"/>
      <c r="BB799" s="62"/>
      <c r="BC799" s="62"/>
      <c r="BD799" s="62"/>
      <c r="BE799" s="62"/>
      <c r="BF799" s="62"/>
      <c r="BG799" s="62"/>
      <c r="BH799" s="62"/>
    </row>
    <row r="800" spans="1:60" s="68" customFormat="1" x14ac:dyDescent="0.2">
      <c r="A800" s="62"/>
      <c r="B800" s="62"/>
      <c r="C800" s="75"/>
      <c r="D800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7"/>
      <c r="X800" s="5"/>
      <c r="Y800" s="96"/>
      <c r="Z800" s="96"/>
      <c r="AA800" s="96"/>
      <c r="AB800" s="96"/>
      <c r="AC800" s="96"/>
      <c r="AD800" s="96"/>
      <c r="AE800" s="96"/>
      <c r="AH800" s="85"/>
      <c r="AI800" s="79"/>
      <c r="AL800" s="76"/>
      <c r="AN800" s="62"/>
      <c r="AO800" s="62"/>
      <c r="AP800" s="70"/>
      <c r="AY800" s="70"/>
      <c r="AZ800" s="62"/>
      <c r="BA800" s="62"/>
      <c r="BB800" s="62"/>
      <c r="BC800" s="62"/>
      <c r="BD800" s="62"/>
      <c r="BE800" s="62"/>
      <c r="BF800" s="62"/>
      <c r="BG800" s="62"/>
      <c r="BH800" s="62"/>
    </row>
    <row r="801" spans="1:60" s="68" customFormat="1" x14ac:dyDescent="0.2">
      <c r="A801" s="62"/>
      <c r="B801" s="62"/>
      <c r="C801" s="75"/>
      <c r="D801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7"/>
      <c r="X801" s="5"/>
      <c r="Y801" s="96"/>
      <c r="Z801" s="96"/>
      <c r="AA801" s="96"/>
      <c r="AB801" s="96"/>
      <c r="AC801" s="96"/>
      <c r="AD801" s="96"/>
      <c r="AE801" s="96"/>
      <c r="AH801" s="85"/>
      <c r="AI801" s="79"/>
      <c r="AL801" s="76"/>
      <c r="AN801" s="62"/>
      <c r="AO801" s="62"/>
      <c r="AP801" s="70"/>
      <c r="AY801" s="70"/>
      <c r="AZ801" s="62"/>
      <c r="BA801" s="62"/>
      <c r="BB801" s="62"/>
      <c r="BC801" s="62"/>
      <c r="BD801" s="62"/>
      <c r="BE801" s="62"/>
      <c r="BF801" s="62"/>
      <c r="BG801" s="62"/>
      <c r="BH801" s="62"/>
    </row>
    <row r="802" spans="1:60" s="68" customFormat="1" x14ac:dyDescent="0.2">
      <c r="A802" s="62"/>
      <c r="B802" s="62"/>
      <c r="C802" s="75"/>
      <c r="D80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7"/>
      <c r="X802" s="5"/>
      <c r="Y802" s="96"/>
      <c r="Z802" s="96"/>
      <c r="AA802" s="96"/>
      <c r="AB802" s="96"/>
      <c r="AC802" s="96"/>
      <c r="AD802" s="96"/>
      <c r="AE802" s="96"/>
      <c r="AH802" s="85"/>
      <c r="AI802" s="79"/>
      <c r="AL802" s="76"/>
      <c r="AN802" s="62"/>
      <c r="AO802" s="62"/>
      <c r="AP802" s="70"/>
      <c r="AY802" s="70"/>
      <c r="AZ802" s="62"/>
      <c r="BA802" s="62"/>
      <c r="BB802" s="62"/>
      <c r="BC802" s="62"/>
      <c r="BD802" s="62"/>
      <c r="BE802" s="62"/>
      <c r="BF802" s="62"/>
      <c r="BG802" s="62"/>
      <c r="BH802" s="62"/>
    </row>
    <row r="803" spans="1:60" s="68" customFormat="1" x14ac:dyDescent="0.2">
      <c r="A803" s="62"/>
      <c r="B803" s="62"/>
      <c r="C803" s="75"/>
      <c r="D803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7"/>
      <c r="X803" s="5"/>
      <c r="Y803" s="96"/>
      <c r="Z803" s="96"/>
      <c r="AA803" s="96"/>
      <c r="AB803" s="96"/>
      <c r="AC803" s="96"/>
      <c r="AD803" s="96"/>
      <c r="AE803" s="96"/>
      <c r="AH803" s="85"/>
      <c r="AI803" s="79"/>
      <c r="AL803" s="76"/>
      <c r="AN803" s="62"/>
      <c r="AO803" s="62"/>
      <c r="AP803" s="70"/>
      <c r="AY803" s="70"/>
      <c r="AZ803" s="62"/>
      <c r="BA803" s="62"/>
      <c r="BB803" s="62"/>
      <c r="BC803" s="62"/>
      <c r="BD803" s="62"/>
      <c r="BE803" s="62"/>
      <c r="BF803" s="62"/>
      <c r="BG803" s="62"/>
      <c r="BH803" s="62"/>
    </row>
    <row r="804" spans="1:60" s="68" customFormat="1" x14ac:dyDescent="0.2">
      <c r="A804" s="62"/>
      <c r="B804" s="62"/>
      <c r="C804" s="75"/>
      <c r="D804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7"/>
      <c r="X804" s="5"/>
      <c r="Y804" s="96"/>
      <c r="Z804" s="96"/>
      <c r="AA804" s="96"/>
      <c r="AB804" s="96"/>
      <c r="AC804" s="96"/>
      <c r="AD804" s="96"/>
      <c r="AE804" s="96"/>
      <c r="AH804" s="85"/>
      <c r="AI804" s="79"/>
      <c r="AL804" s="76"/>
      <c r="AN804" s="62"/>
      <c r="AO804" s="62"/>
      <c r="AP804" s="70"/>
      <c r="AY804" s="70"/>
      <c r="AZ804" s="62"/>
      <c r="BA804" s="62"/>
      <c r="BB804" s="62"/>
      <c r="BC804" s="62"/>
      <c r="BD804" s="62"/>
      <c r="BE804" s="62"/>
      <c r="BF804" s="62"/>
      <c r="BG804" s="62"/>
      <c r="BH804" s="62"/>
    </row>
    <row r="805" spans="1:60" s="68" customFormat="1" x14ac:dyDescent="0.2">
      <c r="A805" s="62"/>
      <c r="B805" s="62"/>
      <c r="C805" s="75"/>
      <c r="D805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7"/>
      <c r="X805" s="5"/>
      <c r="Y805" s="96"/>
      <c r="Z805" s="96"/>
      <c r="AA805" s="96"/>
      <c r="AB805" s="96"/>
      <c r="AC805" s="96"/>
      <c r="AD805" s="96"/>
      <c r="AE805" s="96"/>
      <c r="AH805" s="85"/>
      <c r="AI805" s="79"/>
      <c r="AL805" s="76"/>
      <c r="AN805" s="62"/>
      <c r="AO805" s="62"/>
      <c r="AP805" s="70"/>
      <c r="AY805" s="70"/>
      <c r="AZ805" s="62"/>
      <c r="BA805" s="62"/>
      <c r="BB805" s="62"/>
      <c r="BC805" s="62"/>
      <c r="BD805" s="62"/>
      <c r="BE805" s="62"/>
      <c r="BF805" s="62"/>
      <c r="BG805" s="62"/>
      <c r="BH805" s="62"/>
    </row>
    <row r="806" spans="1:60" s="68" customFormat="1" x14ac:dyDescent="0.2">
      <c r="A806" s="62"/>
      <c r="B806" s="62"/>
      <c r="C806" s="75"/>
      <c r="D806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7"/>
      <c r="X806" s="5"/>
      <c r="Y806" s="96"/>
      <c r="Z806" s="96"/>
      <c r="AA806" s="96"/>
      <c r="AB806" s="96"/>
      <c r="AC806" s="96"/>
      <c r="AD806" s="96"/>
      <c r="AE806" s="96"/>
      <c r="AH806" s="85"/>
      <c r="AI806" s="79"/>
      <c r="AL806" s="76"/>
      <c r="AN806" s="62"/>
      <c r="AO806" s="62"/>
      <c r="AP806" s="70"/>
      <c r="AY806" s="70"/>
      <c r="AZ806" s="62"/>
      <c r="BA806" s="62"/>
      <c r="BB806" s="62"/>
      <c r="BC806" s="62"/>
      <c r="BD806" s="62"/>
      <c r="BE806" s="62"/>
      <c r="BF806" s="62"/>
      <c r="BG806" s="62"/>
      <c r="BH806" s="62"/>
    </row>
    <row r="807" spans="1:60" s="68" customFormat="1" x14ac:dyDescent="0.2">
      <c r="A807" s="62"/>
      <c r="B807" s="62"/>
      <c r="C807" s="75"/>
      <c r="D807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7"/>
      <c r="X807" s="5"/>
      <c r="Y807" s="96"/>
      <c r="Z807" s="96"/>
      <c r="AA807" s="96"/>
      <c r="AB807" s="96"/>
      <c r="AC807" s="96"/>
      <c r="AD807" s="96"/>
      <c r="AE807" s="96"/>
      <c r="AH807" s="85"/>
      <c r="AI807" s="79"/>
      <c r="AL807" s="76"/>
      <c r="AN807" s="62"/>
      <c r="AO807" s="62"/>
      <c r="AP807" s="70"/>
      <c r="AY807" s="70"/>
      <c r="AZ807" s="62"/>
      <c r="BA807" s="62"/>
      <c r="BB807" s="62"/>
      <c r="BC807" s="62"/>
      <c r="BD807" s="62"/>
      <c r="BE807" s="62"/>
      <c r="BF807" s="62"/>
      <c r="BG807" s="62"/>
      <c r="BH807" s="62"/>
    </row>
    <row r="808" spans="1:60" s="68" customFormat="1" x14ac:dyDescent="0.2">
      <c r="A808" s="62"/>
      <c r="B808" s="62"/>
      <c r="C808" s="75"/>
      <c r="D808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7"/>
      <c r="X808" s="5"/>
      <c r="Y808" s="96"/>
      <c r="Z808" s="96"/>
      <c r="AA808" s="96"/>
      <c r="AB808" s="96"/>
      <c r="AC808" s="96"/>
      <c r="AD808" s="96"/>
      <c r="AE808" s="96"/>
      <c r="AH808" s="85"/>
      <c r="AI808" s="79"/>
      <c r="AL808" s="76"/>
      <c r="AN808" s="62"/>
      <c r="AO808" s="62"/>
      <c r="AP808" s="70"/>
      <c r="AY808" s="70"/>
      <c r="AZ808" s="62"/>
      <c r="BA808" s="62"/>
      <c r="BB808" s="62"/>
      <c r="BC808" s="62"/>
      <c r="BD808" s="62"/>
      <c r="BE808" s="62"/>
      <c r="BF808" s="62"/>
      <c r="BG808" s="62"/>
      <c r="BH808" s="62"/>
    </row>
    <row r="809" spans="1:60" s="68" customFormat="1" x14ac:dyDescent="0.2">
      <c r="A809" s="62"/>
      <c r="B809" s="62"/>
      <c r="C809" s="75"/>
      <c r="D809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7"/>
      <c r="X809" s="5"/>
      <c r="Y809" s="96"/>
      <c r="Z809" s="96"/>
      <c r="AA809" s="96"/>
      <c r="AB809" s="96"/>
      <c r="AC809" s="96"/>
      <c r="AD809" s="96"/>
      <c r="AE809" s="96"/>
      <c r="AH809" s="85"/>
      <c r="AI809" s="79"/>
      <c r="AL809" s="76"/>
      <c r="AN809" s="62"/>
      <c r="AO809" s="62"/>
      <c r="AP809" s="70"/>
      <c r="AY809" s="70"/>
      <c r="AZ809" s="62"/>
      <c r="BA809" s="62"/>
      <c r="BB809" s="62"/>
      <c r="BC809" s="62"/>
      <c r="BD809" s="62"/>
      <c r="BE809" s="62"/>
      <c r="BF809" s="62"/>
      <c r="BG809" s="62"/>
      <c r="BH809" s="62"/>
    </row>
    <row r="810" spans="1:60" s="68" customFormat="1" x14ac:dyDescent="0.2">
      <c r="A810" s="62"/>
      <c r="B810" s="62"/>
      <c r="C810" s="75"/>
      <c r="D810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7"/>
      <c r="X810" s="5"/>
      <c r="Y810" s="96"/>
      <c r="Z810" s="96"/>
      <c r="AA810" s="96"/>
      <c r="AB810" s="96"/>
      <c r="AC810" s="96"/>
      <c r="AD810" s="96"/>
      <c r="AE810" s="96"/>
      <c r="AH810" s="85"/>
      <c r="AI810" s="79"/>
      <c r="AL810" s="76"/>
      <c r="AN810" s="62"/>
      <c r="AO810" s="62"/>
      <c r="AP810" s="70"/>
      <c r="AY810" s="70"/>
      <c r="AZ810" s="62"/>
      <c r="BA810" s="62"/>
      <c r="BB810" s="62"/>
      <c r="BC810" s="62"/>
      <c r="BD810" s="62"/>
      <c r="BE810" s="62"/>
      <c r="BF810" s="62"/>
      <c r="BG810" s="62"/>
      <c r="BH810" s="62"/>
    </row>
    <row r="811" spans="1:60" s="68" customFormat="1" x14ac:dyDescent="0.2">
      <c r="A811" s="62"/>
      <c r="B811" s="62"/>
      <c r="C811" s="75"/>
      <c r="D811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7"/>
      <c r="X811" s="5"/>
      <c r="Y811" s="96"/>
      <c r="Z811" s="96"/>
      <c r="AA811" s="96"/>
      <c r="AB811" s="96"/>
      <c r="AC811" s="96"/>
      <c r="AD811" s="96"/>
      <c r="AE811" s="96"/>
      <c r="AH811" s="85"/>
      <c r="AI811" s="79"/>
      <c r="AL811" s="76"/>
      <c r="AN811" s="62"/>
      <c r="AO811" s="62"/>
      <c r="AP811" s="70"/>
      <c r="AY811" s="70"/>
      <c r="AZ811" s="62"/>
      <c r="BA811" s="62"/>
      <c r="BB811" s="62"/>
      <c r="BC811" s="62"/>
      <c r="BD811" s="62"/>
      <c r="BE811" s="62"/>
      <c r="BF811" s="62"/>
      <c r="BG811" s="62"/>
      <c r="BH811" s="62"/>
    </row>
    <row r="812" spans="1:60" s="68" customFormat="1" x14ac:dyDescent="0.2">
      <c r="A812" s="62"/>
      <c r="B812" s="62"/>
      <c r="C812" s="75"/>
      <c r="D81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7"/>
      <c r="X812" s="5"/>
      <c r="Y812" s="96"/>
      <c r="Z812" s="96"/>
      <c r="AA812" s="96"/>
      <c r="AB812" s="96"/>
      <c r="AC812" s="96"/>
      <c r="AD812" s="96"/>
      <c r="AE812" s="96"/>
      <c r="AH812" s="85"/>
      <c r="AI812" s="79"/>
      <c r="AL812" s="76"/>
      <c r="AN812" s="62"/>
      <c r="AO812" s="62"/>
      <c r="AP812" s="70"/>
      <c r="AY812" s="70"/>
      <c r="AZ812" s="62"/>
      <c r="BA812" s="62"/>
      <c r="BB812" s="62"/>
      <c r="BC812" s="62"/>
      <c r="BD812" s="62"/>
      <c r="BE812" s="62"/>
      <c r="BF812" s="62"/>
      <c r="BG812" s="62"/>
      <c r="BH812" s="62"/>
    </row>
    <row r="813" spans="1:60" s="68" customFormat="1" x14ac:dyDescent="0.2">
      <c r="A813" s="62"/>
      <c r="B813" s="62"/>
      <c r="C813" s="75"/>
      <c r="D813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7"/>
      <c r="X813" s="5"/>
      <c r="Y813" s="96"/>
      <c r="Z813" s="96"/>
      <c r="AA813" s="96"/>
      <c r="AB813" s="96"/>
      <c r="AC813" s="96"/>
      <c r="AD813" s="96"/>
      <c r="AE813" s="96"/>
      <c r="AH813" s="85"/>
      <c r="AI813" s="79"/>
      <c r="AL813" s="76"/>
      <c r="AN813" s="62"/>
      <c r="AO813" s="62"/>
      <c r="AP813" s="70"/>
      <c r="AY813" s="70"/>
      <c r="AZ813" s="62"/>
      <c r="BA813" s="62"/>
      <c r="BB813" s="62"/>
      <c r="BC813" s="62"/>
      <c r="BD813" s="62"/>
      <c r="BE813" s="62"/>
      <c r="BF813" s="62"/>
      <c r="BG813" s="62"/>
      <c r="BH813" s="62"/>
    </row>
    <row r="814" spans="1:60" s="68" customFormat="1" x14ac:dyDescent="0.2">
      <c r="A814" s="62"/>
      <c r="B814" s="62"/>
      <c r="C814" s="75"/>
      <c r="D814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7"/>
      <c r="X814" s="5"/>
      <c r="Y814" s="96"/>
      <c r="Z814" s="96"/>
      <c r="AA814" s="96"/>
      <c r="AB814" s="96"/>
      <c r="AC814" s="96"/>
      <c r="AD814" s="96"/>
      <c r="AE814" s="96"/>
      <c r="AH814" s="85"/>
      <c r="AI814" s="79"/>
      <c r="AL814" s="76"/>
      <c r="AN814" s="62"/>
      <c r="AO814" s="62"/>
      <c r="AP814" s="70"/>
      <c r="AY814" s="70"/>
      <c r="AZ814" s="62"/>
      <c r="BA814" s="62"/>
      <c r="BB814" s="62"/>
      <c r="BC814" s="62"/>
      <c r="BD814" s="62"/>
      <c r="BE814" s="62"/>
      <c r="BF814" s="62"/>
      <c r="BG814" s="62"/>
      <c r="BH814" s="62"/>
    </row>
    <row r="815" spans="1:60" s="68" customFormat="1" x14ac:dyDescent="0.2">
      <c r="A815" s="62"/>
      <c r="B815" s="62"/>
      <c r="C815" s="75"/>
      <c r="D815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7"/>
      <c r="X815" s="5"/>
      <c r="Y815" s="96"/>
      <c r="Z815" s="96"/>
      <c r="AA815" s="96"/>
      <c r="AB815" s="96"/>
      <c r="AC815" s="96"/>
      <c r="AD815" s="96"/>
      <c r="AE815" s="96"/>
      <c r="AH815" s="85"/>
      <c r="AI815" s="79"/>
      <c r="AL815" s="76"/>
      <c r="AN815" s="62"/>
      <c r="AO815" s="62"/>
      <c r="AP815" s="70"/>
      <c r="AY815" s="70"/>
      <c r="AZ815" s="62"/>
      <c r="BA815" s="62"/>
      <c r="BB815" s="62"/>
      <c r="BC815" s="62"/>
      <c r="BD815" s="62"/>
      <c r="BE815" s="62"/>
      <c r="BF815" s="62"/>
      <c r="BG815" s="62"/>
      <c r="BH815" s="62"/>
    </row>
    <row r="816" spans="1:60" s="68" customFormat="1" x14ac:dyDescent="0.2">
      <c r="A816" s="62"/>
      <c r="B816" s="62"/>
      <c r="C816" s="75"/>
      <c r="D816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7"/>
      <c r="X816" s="5"/>
      <c r="Y816" s="96"/>
      <c r="Z816" s="96"/>
      <c r="AA816" s="96"/>
      <c r="AB816" s="96"/>
      <c r="AC816" s="96"/>
      <c r="AD816" s="96"/>
      <c r="AE816" s="96"/>
      <c r="AH816" s="85"/>
      <c r="AI816" s="79"/>
      <c r="AL816" s="76"/>
      <c r="AN816" s="62"/>
      <c r="AO816" s="62"/>
      <c r="AP816" s="70"/>
      <c r="AY816" s="70"/>
      <c r="AZ816" s="62"/>
      <c r="BA816" s="62"/>
      <c r="BB816" s="62"/>
      <c r="BC816" s="62"/>
      <c r="BD816" s="62"/>
      <c r="BE816" s="62"/>
      <c r="BF816" s="62"/>
      <c r="BG816" s="62"/>
      <c r="BH816" s="62"/>
    </row>
    <row r="817" spans="1:60" s="68" customFormat="1" x14ac:dyDescent="0.2">
      <c r="A817" s="62"/>
      <c r="B817" s="62"/>
      <c r="C817" s="75"/>
      <c r="D817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7"/>
      <c r="X817" s="5"/>
      <c r="Y817" s="96"/>
      <c r="Z817" s="96"/>
      <c r="AA817" s="96"/>
      <c r="AB817" s="96"/>
      <c r="AC817" s="96"/>
      <c r="AD817" s="96"/>
      <c r="AE817" s="96"/>
      <c r="AH817" s="85"/>
      <c r="AI817" s="79"/>
      <c r="AL817" s="76"/>
      <c r="AN817" s="62"/>
      <c r="AO817" s="62"/>
      <c r="AP817" s="70"/>
      <c r="AY817" s="70"/>
      <c r="AZ817" s="62"/>
      <c r="BA817" s="62"/>
      <c r="BB817" s="62"/>
      <c r="BC817" s="62"/>
      <c r="BD817" s="62"/>
      <c r="BE817" s="62"/>
      <c r="BF817" s="62"/>
      <c r="BG817" s="62"/>
      <c r="BH817" s="62"/>
    </row>
    <row r="818" spans="1:60" s="68" customFormat="1" x14ac:dyDescent="0.2">
      <c r="A818" s="62"/>
      <c r="B818" s="62"/>
      <c r="C818" s="75"/>
      <c r="D818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7"/>
      <c r="X818" s="5"/>
      <c r="Y818" s="96"/>
      <c r="Z818" s="96"/>
      <c r="AA818" s="96"/>
      <c r="AB818" s="96"/>
      <c r="AC818" s="96"/>
      <c r="AD818" s="96"/>
      <c r="AE818" s="96"/>
      <c r="AH818" s="85"/>
      <c r="AI818" s="79"/>
      <c r="AL818" s="76"/>
      <c r="AN818" s="62"/>
      <c r="AO818" s="62"/>
      <c r="AP818" s="70"/>
      <c r="AY818" s="70"/>
      <c r="AZ818" s="62"/>
      <c r="BA818" s="62"/>
      <c r="BB818" s="62"/>
      <c r="BC818" s="62"/>
      <c r="BD818" s="62"/>
      <c r="BE818" s="62"/>
      <c r="BF818" s="62"/>
      <c r="BG818" s="62"/>
      <c r="BH818" s="62"/>
    </row>
    <row r="819" spans="1:60" s="68" customFormat="1" x14ac:dyDescent="0.2">
      <c r="A819" s="62"/>
      <c r="B819" s="62"/>
      <c r="C819" s="75"/>
      <c r="D819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7"/>
      <c r="X819" s="5"/>
      <c r="Y819" s="96"/>
      <c r="Z819" s="96"/>
      <c r="AA819" s="96"/>
      <c r="AB819" s="96"/>
      <c r="AC819" s="96"/>
      <c r="AD819" s="96"/>
      <c r="AE819" s="96"/>
      <c r="AH819" s="85"/>
      <c r="AI819" s="79"/>
      <c r="AL819" s="76"/>
      <c r="AN819" s="62"/>
      <c r="AO819" s="62"/>
      <c r="AP819" s="70"/>
      <c r="AY819" s="70"/>
      <c r="AZ819" s="62"/>
      <c r="BA819" s="62"/>
      <c r="BB819" s="62"/>
      <c r="BC819" s="62"/>
      <c r="BD819" s="62"/>
      <c r="BE819" s="62"/>
      <c r="BF819" s="62"/>
      <c r="BG819" s="62"/>
      <c r="BH819" s="62"/>
    </row>
    <row r="820" spans="1:60" s="68" customFormat="1" x14ac:dyDescent="0.2">
      <c r="A820" s="62"/>
      <c r="B820" s="62"/>
      <c r="C820" s="75"/>
      <c r="D820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7"/>
      <c r="X820" s="5"/>
      <c r="Y820" s="96"/>
      <c r="Z820" s="96"/>
      <c r="AA820" s="96"/>
      <c r="AB820" s="96"/>
      <c r="AC820" s="96"/>
      <c r="AD820" s="96"/>
      <c r="AE820" s="96"/>
      <c r="AH820" s="85"/>
      <c r="AI820" s="79"/>
      <c r="AL820" s="76"/>
      <c r="AN820" s="62"/>
      <c r="AO820" s="62"/>
      <c r="AP820" s="70"/>
      <c r="AY820" s="70"/>
      <c r="AZ820" s="62"/>
      <c r="BA820" s="62"/>
      <c r="BB820" s="62"/>
      <c r="BC820" s="62"/>
      <c r="BD820" s="62"/>
      <c r="BE820" s="62"/>
      <c r="BF820" s="62"/>
      <c r="BG820" s="62"/>
      <c r="BH820" s="62"/>
    </row>
    <row r="821" spans="1:60" s="68" customFormat="1" x14ac:dyDescent="0.2">
      <c r="A821" s="62"/>
      <c r="B821" s="62"/>
      <c r="C821" s="75"/>
      <c r="D821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7"/>
      <c r="X821" s="5"/>
      <c r="Y821" s="96"/>
      <c r="Z821" s="96"/>
      <c r="AA821" s="96"/>
      <c r="AB821" s="96"/>
      <c r="AC821" s="96"/>
      <c r="AD821" s="96"/>
      <c r="AE821" s="96"/>
      <c r="AH821" s="85"/>
      <c r="AI821" s="79"/>
      <c r="AL821" s="76"/>
      <c r="AN821" s="62"/>
      <c r="AO821" s="62"/>
      <c r="AP821" s="70"/>
      <c r="AY821" s="70"/>
      <c r="AZ821" s="62"/>
      <c r="BA821" s="62"/>
      <c r="BB821" s="62"/>
      <c r="BC821" s="62"/>
      <c r="BD821" s="62"/>
      <c r="BE821" s="62"/>
      <c r="BF821" s="62"/>
      <c r="BG821" s="62"/>
      <c r="BH821" s="62"/>
    </row>
    <row r="822" spans="1:60" s="68" customFormat="1" x14ac:dyDescent="0.2">
      <c r="A822" s="62"/>
      <c r="B822" s="62"/>
      <c r="C822" s="75"/>
      <c r="D82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7"/>
      <c r="X822" s="5"/>
      <c r="Y822" s="96"/>
      <c r="Z822" s="96"/>
      <c r="AA822" s="96"/>
      <c r="AB822" s="96"/>
      <c r="AC822" s="96"/>
      <c r="AD822" s="96"/>
      <c r="AE822" s="96"/>
      <c r="AH822" s="85"/>
      <c r="AI822" s="79"/>
      <c r="AL822" s="76"/>
      <c r="AN822" s="62"/>
      <c r="AO822" s="62"/>
      <c r="AP822" s="70"/>
      <c r="AY822" s="70"/>
      <c r="AZ822" s="62"/>
      <c r="BA822" s="62"/>
      <c r="BB822" s="62"/>
      <c r="BC822" s="62"/>
      <c r="BD822" s="62"/>
      <c r="BE822" s="62"/>
      <c r="BF822" s="62"/>
      <c r="BG822" s="62"/>
      <c r="BH822" s="62"/>
    </row>
    <row r="823" spans="1:60" s="68" customFormat="1" x14ac:dyDescent="0.2">
      <c r="A823" s="62"/>
      <c r="B823" s="62"/>
      <c r="C823" s="75"/>
      <c r="D823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7"/>
      <c r="X823" s="5"/>
      <c r="Y823" s="96"/>
      <c r="Z823" s="96"/>
      <c r="AA823" s="96"/>
      <c r="AB823" s="96"/>
      <c r="AC823" s="96"/>
      <c r="AD823" s="96"/>
      <c r="AE823" s="96"/>
      <c r="AH823" s="85"/>
      <c r="AI823" s="79"/>
      <c r="AL823" s="76"/>
      <c r="AN823" s="62"/>
      <c r="AO823" s="62"/>
      <c r="AP823" s="70"/>
      <c r="AY823" s="70"/>
      <c r="AZ823" s="62"/>
      <c r="BA823" s="62"/>
      <c r="BB823" s="62"/>
      <c r="BC823" s="62"/>
      <c r="BD823" s="62"/>
      <c r="BE823" s="62"/>
      <c r="BF823" s="62"/>
      <c r="BG823" s="62"/>
      <c r="BH823" s="62"/>
    </row>
    <row r="824" spans="1:60" s="68" customFormat="1" x14ac:dyDescent="0.2">
      <c r="A824" s="62"/>
      <c r="B824" s="62"/>
      <c r="C824" s="75"/>
      <c r="D824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7"/>
      <c r="X824" s="5"/>
      <c r="Y824" s="96"/>
      <c r="Z824" s="96"/>
      <c r="AA824" s="96"/>
      <c r="AB824" s="96"/>
      <c r="AC824" s="96"/>
      <c r="AD824" s="96"/>
      <c r="AE824" s="96"/>
      <c r="AH824" s="85"/>
      <c r="AI824" s="79"/>
      <c r="AL824" s="76"/>
      <c r="AN824" s="62"/>
      <c r="AO824" s="62"/>
      <c r="AP824" s="70"/>
      <c r="AY824" s="70"/>
      <c r="AZ824" s="62"/>
      <c r="BA824" s="62"/>
      <c r="BB824" s="62"/>
      <c r="BC824" s="62"/>
      <c r="BD824" s="62"/>
      <c r="BE824" s="62"/>
      <c r="BF824" s="62"/>
      <c r="BG824" s="62"/>
      <c r="BH824" s="62"/>
    </row>
    <row r="825" spans="1:60" s="68" customFormat="1" x14ac:dyDescent="0.2">
      <c r="A825" s="62"/>
      <c r="B825" s="62"/>
      <c r="C825" s="75"/>
      <c r="D825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7"/>
      <c r="X825" s="5"/>
      <c r="Y825" s="96"/>
      <c r="Z825" s="96"/>
      <c r="AA825" s="96"/>
      <c r="AB825" s="96"/>
      <c r="AC825" s="96"/>
      <c r="AD825" s="96"/>
      <c r="AE825" s="96"/>
      <c r="AH825" s="85"/>
      <c r="AI825" s="79"/>
      <c r="AL825" s="76"/>
      <c r="AN825" s="62"/>
      <c r="AO825" s="62"/>
      <c r="AP825" s="70"/>
      <c r="AY825" s="70"/>
      <c r="AZ825" s="62"/>
      <c r="BA825" s="62"/>
      <c r="BB825" s="62"/>
      <c r="BC825" s="62"/>
      <c r="BD825" s="62"/>
      <c r="BE825" s="62"/>
      <c r="BF825" s="62"/>
      <c r="BG825" s="62"/>
      <c r="BH825" s="62"/>
    </row>
    <row r="826" spans="1:60" s="68" customFormat="1" x14ac:dyDescent="0.2">
      <c r="A826" s="62"/>
      <c r="B826" s="62"/>
      <c r="C826" s="75"/>
      <c r="D826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7"/>
      <c r="X826" s="5"/>
      <c r="Y826" s="96"/>
      <c r="Z826" s="96"/>
      <c r="AA826" s="96"/>
      <c r="AB826" s="96"/>
      <c r="AC826" s="96"/>
      <c r="AD826" s="96"/>
      <c r="AE826" s="96"/>
      <c r="AH826" s="85"/>
      <c r="AI826" s="79"/>
      <c r="AL826" s="76"/>
      <c r="AN826" s="62"/>
      <c r="AO826" s="62"/>
      <c r="AP826" s="70"/>
      <c r="AY826" s="70"/>
      <c r="AZ826" s="62"/>
      <c r="BA826" s="62"/>
      <c r="BB826" s="62"/>
      <c r="BC826" s="62"/>
      <c r="BD826" s="62"/>
      <c r="BE826" s="62"/>
      <c r="BF826" s="62"/>
      <c r="BG826" s="62"/>
      <c r="BH826" s="62"/>
    </row>
    <row r="827" spans="1:60" s="68" customFormat="1" x14ac:dyDescent="0.2">
      <c r="A827" s="62"/>
      <c r="B827" s="62"/>
      <c r="C827" s="75"/>
      <c r="D827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7"/>
      <c r="X827" s="5"/>
      <c r="Y827" s="96"/>
      <c r="Z827" s="96"/>
      <c r="AA827" s="96"/>
      <c r="AB827" s="96"/>
      <c r="AC827" s="96"/>
      <c r="AD827" s="96"/>
      <c r="AE827" s="96"/>
      <c r="AH827" s="85"/>
      <c r="AI827" s="79"/>
      <c r="AL827" s="76"/>
      <c r="AN827" s="62"/>
      <c r="AO827" s="62"/>
      <c r="AP827" s="70"/>
      <c r="AY827" s="70"/>
      <c r="AZ827" s="62"/>
      <c r="BA827" s="62"/>
      <c r="BB827" s="62"/>
      <c r="BC827" s="62"/>
      <c r="BD827" s="62"/>
      <c r="BE827" s="62"/>
      <c r="BF827" s="62"/>
      <c r="BG827" s="62"/>
      <c r="BH827" s="62"/>
    </row>
    <row r="828" spans="1:60" s="68" customFormat="1" x14ac:dyDescent="0.2">
      <c r="A828" s="62"/>
      <c r="B828" s="62"/>
      <c r="C828" s="75"/>
      <c r="D828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7"/>
      <c r="X828" s="5"/>
      <c r="Y828" s="96"/>
      <c r="Z828" s="96"/>
      <c r="AA828" s="96"/>
      <c r="AB828" s="96"/>
      <c r="AC828" s="96"/>
      <c r="AD828" s="96"/>
      <c r="AE828" s="96"/>
      <c r="AH828" s="85"/>
      <c r="AI828" s="79"/>
      <c r="AL828" s="76"/>
      <c r="AN828" s="62"/>
      <c r="AO828" s="62"/>
      <c r="AP828" s="70"/>
      <c r="AY828" s="70"/>
      <c r="AZ828" s="62"/>
      <c r="BA828" s="62"/>
      <c r="BB828" s="62"/>
      <c r="BC828" s="62"/>
      <c r="BD828" s="62"/>
      <c r="BE828" s="62"/>
      <c r="BF828" s="62"/>
      <c r="BG828" s="62"/>
      <c r="BH828" s="62"/>
    </row>
    <row r="829" spans="1:60" s="68" customFormat="1" x14ac:dyDescent="0.2">
      <c r="A829" s="62"/>
      <c r="B829" s="62"/>
      <c r="C829" s="75"/>
      <c r="D829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7"/>
      <c r="X829" s="5"/>
      <c r="Y829" s="96"/>
      <c r="Z829" s="96"/>
      <c r="AA829" s="96"/>
      <c r="AB829" s="96"/>
      <c r="AC829" s="96"/>
      <c r="AD829" s="96"/>
      <c r="AE829" s="96"/>
      <c r="AH829" s="85"/>
      <c r="AI829" s="79"/>
      <c r="AL829" s="76"/>
      <c r="AN829" s="62"/>
      <c r="AO829" s="62"/>
      <c r="AP829" s="70"/>
      <c r="AY829" s="70"/>
      <c r="AZ829" s="62"/>
      <c r="BA829" s="62"/>
      <c r="BB829" s="62"/>
      <c r="BC829" s="62"/>
      <c r="BD829" s="62"/>
      <c r="BE829" s="62"/>
      <c r="BF829" s="62"/>
      <c r="BG829" s="62"/>
      <c r="BH829" s="62"/>
    </row>
    <row r="830" spans="1:60" s="68" customFormat="1" x14ac:dyDescent="0.2">
      <c r="A830" s="62"/>
      <c r="B830" s="62"/>
      <c r="C830" s="75"/>
      <c r="D830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7"/>
      <c r="X830" s="5"/>
      <c r="Y830" s="96"/>
      <c r="Z830" s="96"/>
      <c r="AA830" s="96"/>
      <c r="AB830" s="96"/>
      <c r="AC830" s="96"/>
      <c r="AD830" s="96"/>
      <c r="AE830" s="96"/>
      <c r="AH830" s="85"/>
      <c r="AI830" s="79"/>
      <c r="AL830" s="76"/>
      <c r="AN830" s="62"/>
      <c r="AO830" s="62"/>
      <c r="AP830" s="70"/>
      <c r="AY830" s="70"/>
      <c r="AZ830" s="62"/>
      <c r="BA830" s="62"/>
      <c r="BB830" s="62"/>
      <c r="BC830" s="62"/>
      <c r="BD830" s="62"/>
      <c r="BE830" s="62"/>
      <c r="BF830" s="62"/>
      <c r="BG830" s="62"/>
      <c r="BH830" s="62"/>
    </row>
    <row r="831" spans="1:60" s="68" customFormat="1" x14ac:dyDescent="0.2">
      <c r="A831" s="62"/>
      <c r="B831" s="62"/>
      <c r="C831" s="75"/>
      <c r="D831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7"/>
      <c r="X831" s="5"/>
      <c r="Y831" s="96"/>
      <c r="Z831" s="96"/>
      <c r="AA831" s="96"/>
      <c r="AB831" s="96"/>
      <c r="AC831" s="96"/>
      <c r="AD831" s="96"/>
      <c r="AE831" s="96"/>
      <c r="AH831" s="85"/>
      <c r="AI831" s="79"/>
      <c r="AL831" s="76"/>
      <c r="AN831" s="62"/>
      <c r="AO831" s="62"/>
      <c r="AP831" s="70"/>
      <c r="AY831" s="70"/>
      <c r="AZ831" s="62"/>
      <c r="BA831" s="62"/>
      <c r="BB831" s="62"/>
      <c r="BC831" s="62"/>
      <c r="BD831" s="62"/>
      <c r="BE831" s="62"/>
      <c r="BF831" s="62"/>
      <c r="BG831" s="62"/>
      <c r="BH831" s="62"/>
    </row>
    <row r="832" spans="1:60" s="68" customFormat="1" x14ac:dyDescent="0.2">
      <c r="A832" s="62"/>
      <c r="B832" s="62"/>
      <c r="C832" s="75"/>
      <c r="D83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7"/>
      <c r="X832" s="5"/>
      <c r="Y832" s="96"/>
      <c r="Z832" s="96"/>
      <c r="AA832" s="96"/>
      <c r="AB832" s="96"/>
      <c r="AC832" s="96"/>
      <c r="AD832" s="96"/>
      <c r="AE832" s="96"/>
      <c r="AH832" s="85"/>
      <c r="AI832" s="79"/>
      <c r="AL832" s="76"/>
      <c r="AN832" s="62"/>
      <c r="AO832" s="62"/>
      <c r="AP832" s="70"/>
      <c r="AY832" s="70"/>
      <c r="AZ832" s="62"/>
      <c r="BA832" s="62"/>
      <c r="BB832" s="62"/>
      <c r="BC832" s="62"/>
      <c r="BD832" s="62"/>
      <c r="BE832" s="62"/>
      <c r="BF832" s="62"/>
      <c r="BG832" s="62"/>
      <c r="BH832" s="62"/>
    </row>
    <row r="833" spans="1:60" s="68" customFormat="1" x14ac:dyDescent="0.2">
      <c r="A833" s="62"/>
      <c r="B833" s="62"/>
      <c r="C833" s="75"/>
      <c r="D833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7"/>
      <c r="X833" s="5"/>
      <c r="Y833" s="96"/>
      <c r="Z833" s="96"/>
      <c r="AA833" s="96"/>
      <c r="AB833" s="96"/>
      <c r="AC833" s="96"/>
      <c r="AD833" s="96"/>
      <c r="AE833" s="96"/>
      <c r="AH833" s="85"/>
      <c r="AI833" s="79"/>
      <c r="AL833" s="76"/>
      <c r="AN833" s="62"/>
      <c r="AO833" s="62"/>
      <c r="AP833" s="70"/>
      <c r="AY833" s="70"/>
      <c r="AZ833" s="62"/>
      <c r="BA833" s="62"/>
      <c r="BB833" s="62"/>
      <c r="BC833" s="62"/>
      <c r="BD833" s="62"/>
      <c r="BE833" s="62"/>
      <c r="BF833" s="62"/>
      <c r="BG833" s="62"/>
      <c r="BH833" s="62"/>
    </row>
    <row r="834" spans="1:60" s="68" customFormat="1" x14ac:dyDescent="0.2">
      <c r="A834" s="62"/>
      <c r="B834" s="62"/>
      <c r="C834" s="75"/>
      <c r="D834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7"/>
      <c r="X834" s="5"/>
      <c r="Y834" s="96"/>
      <c r="Z834" s="96"/>
      <c r="AA834" s="96"/>
      <c r="AB834" s="96"/>
      <c r="AC834" s="96"/>
      <c r="AD834" s="96"/>
      <c r="AE834" s="96"/>
      <c r="AH834" s="85"/>
      <c r="AI834" s="79"/>
      <c r="AL834" s="76"/>
      <c r="AN834" s="62"/>
      <c r="AO834" s="62"/>
      <c r="AP834" s="70"/>
      <c r="AY834" s="70"/>
      <c r="AZ834" s="62"/>
      <c r="BA834" s="62"/>
      <c r="BB834" s="62"/>
      <c r="BC834" s="62"/>
      <c r="BD834" s="62"/>
      <c r="BE834" s="62"/>
      <c r="BF834" s="62"/>
      <c r="BG834" s="62"/>
      <c r="BH834" s="62"/>
    </row>
    <row r="835" spans="1:60" s="68" customFormat="1" x14ac:dyDescent="0.2">
      <c r="A835" s="62"/>
      <c r="B835" s="62"/>
      <c r="C835" s="75"/>
      <c r="D835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7"/>
      <c r="X835" s="5"/>
      <c r="Y835" s="96"/>
      <c r="Z835" s="96"/>
      <c r="AA835" s="96"/>
      <c r="AB835" s="96"/>
      <c r="AC835" s="96"/>
      <c r="AD835" s="96"/>
      <c r="AE835" s="96"/>
      <c r="AH835" s="85"/>
      <c r="AI835" s="79"/>
      <c r="AL835" s="76"/>
      <c r="AN835" s="62"/>
      <c r="AO835" s="62"/>
      <c r="AP835" s="70"/>
      <c r="AY835" s="70"/>
      <c r="AZ835" s="62"/>
      <c r="BA835" s="62"/>
      <c r="BB835" s="62"/>
      <c r="BC835" s="62"/>
      <c r="BD835" s="62"/>
      <c r="BE835" s="62"/>
      <c r="BF835" s="62"/>
      <c r="BG835" s="62"/>
      <c r="BH835" s="62"/>
    </row>
    <row r="836" spans="1:60" s="68" customFormat="1" x14ac:dyDescent="0.2">
      <c r="A836" s="62"/>
      <c r="B836" s="62"/>
      <c r="C836" s="75"/>
      <c r="D836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7"/>
      <c r="X836" s="5"/>
      <c r="Y836" s="96"/>
      <c r="Z836" s="96"/>
      <c r="AA836" s="96"/>
      <c r="AB836" s="96"/>
      <c r="AC836" s="96"/>
      <c r="AD836" s="96"/>
      <c r="AE836" s="96"/>
      <c r="AH836" s="85"/>
      <c r="AI836" s="79"/>
      <c r="AL836" s="76"/>
      <c r="AN836" s="62"/>
      <c r="AO836" s="62"/>
      <c r="AP836" s="70"/>
      <c r="AY836" s="70"/>
      <c r="AZ836" s="62"/>
      <c r="BA836" s="62"/>
      <c r="BB836" s="62"/>
      <c r="BC836" s="62"/>
      <c r="BD836" s="62"/>
      <c r="BE836" s="62"/>
      <c r="BF836" s="62"/>
      <c r="BG836" s="62"/>
      <c r="BH836" s="62"/>
    </row>
    <row r="837" spans="1:60" s="68" customFormat="1" x14ac:dyDescent="0.2">
      <c r="A837" s="62"/>
      <c r="B837" s="62"/>
      <c r="C837" s="75"/>
      <c r="D837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7"/>
      <c r="X837" s="5"/>
      <c r="Y837" s="96"/>
      <c r="Z837" s="96"/>
      <c r="AA837" s="96"/>
      <c r="AB837" s="96"/>
      <c r="AC837" s="96"/>
      <c r="AD837" s="96"/>
      <c r="AE837" s="96"/>
      <c r="AH837" s="85"/>
      <c r="AI837" s="79"/>
      <c r="AL837" s="76"/>
      <c r="AN837" s="62"/>
      <c r="AO837" s="62"/>
      <c r="AP837" s="70"/>
      <c r="AY837" s="70"/>
      <c r="AZ837" s="62"/>
      <c r="BA837" s="62"/>
      <c r="BB837" s="62"/>
      <c r="BC837" s="62"/>
      <c r="BD837" s="62"/>
      <c r="BE837" s="62"/>
      <c r="BF837" s="62"/>
      <c r="BG837" s="62"/>
      <c r="BH837" s="62"/>
    </row>
    <row r="838" spans="1:60" s="68" customFormat="1" x14ac:dyDescent="0.2">
      <c r="A838" s="62"/>
      <c r="B838" s="62"/>
      <c r="C838" s="75"/>
      <c r="D838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7"/>
      <c r="X838" s="5"/>
      <c r="Y838" s="96"/>
      <c r="Z838" s="96"/>
      <c r="AA838" s="96"/>
      <c r="AB838" s="96"/>
      <c r="AC838" s="96"/>
      <c r="AD838" s="96"/>
      <c r="AE838" s="96"/>
      <c r="AH838" s="85"/>
      <c r="AI838" s="79"/>
      <c r="AL838" s="76"/>
      <c r="AN838" s="62"/>
      <c r="AO838" s="62"/>
      <c r="AP838" s="70"/>
      <c r="AY838" s="70"/>
      <c r="AZ838" s="62"/>
      <c r="BA838" s="62"/>
      <c r="BB838" s="62"/>
      <c r="BC838" s="62"/>
      <c r="BD838" s="62"/>
      <c r="BE838" s="62"/>
      <c r="BF838" s="62"/>
      <c r="BG838" s="62"/>
      <c r="BH838" s="62"/>
    </row>
    <row r="839" spans="1:60" s="68" customFormat="1" x14ac:dyDescent="0.2">
      <c r="A839" s="62"/>
      <c r="B839" s="62"/>
      <c r="C839" s="75"/>
      <c r="D839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7"/>
      <c r="X839" s="5"/>
      <c r="Y839" s="96"/>
      <c r="Z839" s="96"/>
      <c r="AA839" s="96"/>
      <c r="AB839" s="96"/>
      <c r="AC839" s="96"/>
      <c r="AD839" s="96"/>
      <c r="AE839" s="96"/>
      <c r="AH839" s="85"/>
      <c r="AI839" s="79"/>
      <c r="AL839" s="76"/>
      <c r="AN839" s="62"/>
      <c r="AO839" s="62"/>
      <c r="AP839" s="70"/>
      <c r="AY839" s="70"/>
      <c r="AZ839" s="62"/>
      <c r="BA839" s="62"/>
      <c r="BB839" s="62"/>
      <c r="BC839" s="62"/>
      <c r="BD839" s="62"/>
      <c r="BE839" s="62"/>
      <c r="BF839" s="62"/>
      <c r="BG839" s="62"/>
      <c r="BH839" s="62"/>
    </row>
    <row r="840" spans="1:60" s="68" customFormat="1" x14ac:dyDescent="0.2">
      <c r="A840" s="62"/>
      <c r="B840" s="62"/>
      <c r="C840" s="75"/>
      <c r="D840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7"/>
      <c r="X840" s="5"/>
      <c r="Y840" s="96"/>
      <c r="Z840" s="96"/>
      <c r="AA840" s="96"/>
      <c r="AB840" s="96"/>
      <c r="AC840" s="96"/>
      <c r="AD840" s="96"/>
      <c r="AE840" s="96"/>
      <c r="AH840" s="85"/>
      <c r="AI840" s="79"/>
      <c r="AL840" s="76"/>
      <c r="AN840" s="62"/>
      <c r="AO840" s="62"/>
      <c r="AP840" s="70"/>
      <c r="AY840" s="70"/>
      <c r="AZ840" s="62"/>
      <c r="BA840" s="62"/>
      <c r="BB840" s="62"/>
      <c r="BC840" s="62"/>
      <c r="BD840" s="62"/>
      <c r="BE840" s="62"/>
      <c r="BF840" s="62"/>
      <c r="BG840" s="62"/>
      <c r="BH840" s="62"/>
    </row>
    <row r="841" spans="1:60" s="68" customFormat="1" x14ac:dyDescent="0.2">
      <c r="A841" s="62"/>
      <c r="B841" s="62"/>
      <c r="C841" s="75"/>
      <c r="D841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7"/>
      <c r="X841" s="5"/>
      <c r="Y841" s="96"/>
      <c r="Z841" s="96"/>
      <c r="AA841" s="96"/>
      <c r="AB841" s="96"/>
      <c r="AC841" s="96"/>
      <c r="AD841" s="96"/>
      <c r="AE841" s="96"/>
      <c r="AH841" s="85"/>
      <c r="AI841" s="79"/>
      <c r="AL841" s="76"/>
      <c r="AN841" s="62"/>
      <c r="AO841" s="62"/>
      <c r="AP841" s="70"/>
      <c r="AY841" s="70"/>
      <c r="AZ841" s="62"/>
      <c r="BA841" s="62"/>
      <c r="BB841" s="62"/>
      <c r="BC841" s="62"/>
      <c r="BD841" s="62"/>
      <c r="BE841" s="62"/>
      <c r="BF841" s="62"/>
      <c r="BG841" s="62"/>
      <c r="BH841" s="62"/>
    </row>
    <row r="842" spans="1:60" s="68" customFormat="1" x14ac:dyDescent="0.2">
      <c r="A842" s="62"/>
      <c r="B842" s="62"/>
      <c r="C842" s="75"/>
      <c r="D84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7"/>
      <c r="X842" s="5"/>
      <c r="Y842" s="96"/>
      <c r="Z842" s="96"/>
      <c r="AA842" s="96"/>
      <c r="AB842" s="96"/>
      <c r="AC842" s="96"/>
      <c r="AD842" s="96"/>
      <c r="AE842" s="96"/>
      <c r="AH842" s="85"/>
      <c r="AI842" s="79"/>
      <c r="AL842" s="76"/>
      <c r="AN842" s="62"/>
      <c r="AO842" s="62"/>
      <c r="AP842" s="70"/>
      <c r="AY842" s="70"/>
      <c r="AZ842" s="62"/>
      <c r="BA842" s="62"/>
      <c r="BB842" s="62"/>
      <c r="BC842" s="62"/>
      <c r="BD842" s="62"/>
      <c r="BE842" s="62"/>
      <c r="BF842" s="62"/>
      <c r="BG842" s="62"/>
      <c r="BH842" s="62"/>
    </row>
    <row r="843" spans="1:60" s="68" customFormat="1" x14ac:dyDescent="0.2">
      <c r="A843" s="62"/>
      <c r="B843" s="62"/>
      <c r="C843" s="75"/>
      <c r="D843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7"/>
      <c r="X843" s="5"/>
      <c r="Y843" s="96"/>
      <c r="Z843" s="96"/>
      <c r="AA843" s="96"/>
      <c r="AB843" s="96"/>
      <c r="AC843" s="96"/>
      <c r="AD843" s="96"/>
      <c r="AE843" s="96"/>
      <c r="AH843" s="85"/>
      <c r="AI843" s="79"/>
      <c r="AL843" s="76"/>
      <c r="AN843" s="62"/>
      <c r="AO843" s="62"/>
      <c r="AP843" s="70"/>
      <c r="AY843" s="70"/>
      <c r="AZ843" s="62"/>
      <c r="BA843" s="62"/>
      <c r="BB843" s="62"/>
      <c r="BC843" s="62"/>
      <c r="BD843" s="62"/>
      <c r="BE843" s="62"/>
      <c r="BF843" s="62"/>
      <c r="BG843" s="62"/>
      <c r="BH843" s="62"/>
    </row>
    <row r="844" spans="1:60" s="68" customFormat="1" x14ac:dyDescent="0.2">
      <c r="A844" s="62"/>
      <c r="B844" s="62"/>
      <c r="C844" s="75"/>
      <c r="D844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7"/>
      <c r="X844" s="5"/>
      <c r="Y844" s="96"/>
      <c r="Z844" s="96"/>
      <c r="AA844" s="96"/>
      <c r="AB844" s="96"/>
      <c r="AC844" s="96"/>
      <c r="AD844" s="96"/>
      <c r="AE844" s="96"/>
      <c r="AH844" s="85"/>
      <c r="AI844" s="79"/>
      <c r="AL844" s="76"/>
      <c r="AN844" s="62"/>
      <c r="AO844" s="62"/>
      <c r="AP844" s="70"/>
      <c r="AY844" s="70"/>
      <c r="AZ844" s="62"/>
      <c r="BA844" s="62"/>
      <c r="BB844" s="62"/>
      <c r="BC844" s="62"/>
      <c r="BD844" s="62"/>
      <c r="BE844" s="62"/>
      <c r="BF844" s="62"/>
      <c r="BG844" s="62"/>
      <c r="BH844" s="62"/>
    </row>
    <row r="845" spans="1:60" s="68" customFormat="1" x14ac:dyDescent="0.2">
      <c r="A845" s="62"/>
      <c r="B845" s="62"/>
      <c r="C845" s="75"/>
      <c r="D845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7"/>
      <c r="X845" s="5"/>
      <c r="Y845" s="96"/>
      <c r="Z845" s="96"/>
      <c r="AA845" s="96"/>
      <c r="AB845" s="96"/>
      <c r="AC845" s="96"/>
      <c r="AD845" s="96"/>
      <c r="AE845" s="96"/>
      <c r="AH845" s="85"/>
      <c r="AI845" s="79"/>
      <c r="AL845" s="76"/>
      <c r="AN845" s="62"/>
      <c r="AO845" s="62"/>
      <c r="AP845" s="70"/>
      <c r="AY845" s="70"/>
      <c r="AZ845" s="62"/>
      <c r="BA845" s="62"/>
      <c r="BB845" s="62"/>
      <c r="BC845" s="62"/>
      <c r="BD845" s="62"/>
      <c r="BE845" s="62"/>
      <c r="BF845" s="62"/>
      <c r="BG845" s="62"/>
      <c r="BH845" s="62"/>
    </row>
    <row r="846" spans="1:60" s="68" customFormat="1" x14ac:dyDescent="0.2">
      <c r="A846" s="62"/>
      <c r="B846" s="62"/>
      <c r="C846" s="75"/>
      <c r="D846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7"/>
      <c r="X846" s="5"/>
      <c r="Y846" s="96"/>
      <c r="Z846" s="96"/>
      <c r="AA846" s="96"/>
      <c r="AB846" s="96"/>
      <c r="AC846" s="96"/>
      <c r="AD846" s="96"/>
      <c r="AE846" s="96"/>
      <c r="AH846" s="85"/>
      <c r="AI846" s="79"/>
      <c r="AL846" s="76"/>
      <c r="AN846" s="62"/>
      <c r="AO846" s="62"/>
      <c r="AP846" s="70"/>
      <c r="AY846" s="70"/>
      <c r="AZ846" s="62"/>
      <c r="BA846" s="62"/>
      <c r="BB846" s="62"/>
      <c r="BC846" s="62"/>
      <c r="BD846" s="62"/>
      <c r="BE846" s="62"/>
      <c r="BF846" s="62"/>
      <c r="BG846" s="62"/>
      <c r="BH846" s="62"/>
    </row>
    <row r="847" spans="1:60" s="68" customFormat="1" x14ac:dyDescent="0.2">
      <c r="A847" s="62"/>
      <c r="B847" s="62"/>
      <c r="C847" s="75"/>
      <c r="D847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7"/>
      <c r="X847" s="5"/>
      <c r="Y847" s="96"/>
      <c r="Z847" s="96"/>
      <c r="AA847" s="96"/>
      <c r="AB847" s="96"/>
      <c r="AC847" s="96"/>
      <c r="AD847" s="96"/>
      <c r="AE847" s="96"/>
      <c r="AH847" s="85"/>
      <c r="AI847" s="79"/>
      <c r="AL847" s="76"/>
      <c r="AN847" s="62"/>
      <c r="AO847" s="62"/>
      <c r="AP847" s="70"/>
      <c r="AY847" s="70"/>
      <c r="AZ847" s="62"/>
      <c r="BA847" s="62"/>
      <c r="BB847" s="62"/>
      <c r="BC847" s="62"/>
      <c r="BD847" s="62"/>
      <c r="BE847" s="62"/>
      <c r="BF847" s="62"/>
      <c r="BG847" s="62"/>
      <c r="BH847" s="62"/>
    </row>
    <row r="848" spans="1:60" s="68" customFormat="1" x14ac:dyDescent="0.2">
      <c r="A848" s="62"/>
      <c r="B848" s="62"/>
      <c r="C848" s="75"/>
      <c r="D848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7"/>
      <c r="X848" s="5"/>
      <c r="Y848" s="96"/>
      <c r="Z848" s="96"/>
      <c r="AA848" s="96"/>
      <c r="AB848" s="96"/>
      <c r="AC848" s="96"/>
      <c r="AD848" s="96"/>
      <c r="AE848" s="96"/>
      <c r="AH848" s="85"/>
      <c r="AI848" s="79"/>
      <c r="AL848" s="76"/>
      <c r="AN848" s="62"/>
      <c r="AO848" s="62"/>
      <c r="AP848" s="70"/>
      <c r="AY848" s="70"/>
      <c r="AZ848" s="62"/>
      <c r="BA848" s="62"/>
      <c r="BB848" s="62"/>
      <c r="BC848" s="62"/>
      <c r="BD848" s="62"/>
      <c r="BE848" s="62"/>
      <c r="BF848" s="62"/>
      <c r="BG848" s="62"/>
      <c r="BH848" s="62"/>
    </row>
    <row r="849" spans="1:60" s="68" customFormat="1" x14ac:dyDescent="0.2">
      <c r="A849" s="62"/>
      <c r="B849" s="62"/>
      <c r="C849" s="75"/>
      <c r="D849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7"/>
      <c r="X849" s="5"/>
      <c r="Y849" s="96"/>
      <c r="Z849" s="96"/>
      <c r="AA849" s="96"/>
      <c r="AB849" s="96"/>
      <c r="AC849" s="96"/>
      <c r="AD849" s="96"/>
      <c r="AE849" s="96"/>
      <c r="AH849" s="85"/>
      <c r="AI849" s="79"/>
      <c r="AL849" s="76"/>
      <c r="AN849" s="62"/>
      <c r="AO849" s="62"/>
      <c r="AP849" s="70"/>
      <c r="AY849" s="70"/>
      <c r="AZ849" s="62"/>
      <c r="BA849" s="62"/>
      <c r="BB849" s="62"/>
      <c r="BC849" s="62"/>
      <c r="BD849" s="62"/>
      <c r="BE849" s="62"/>
      <c r="BF849" s="62"/>
      <c r="BG849" s="62"/>
      <c r="BH849" s="62"/>
    </row>
    <row r="850" spans="1:60" s="68" customFormat="1" x14ac:dyDescent="0.2">
      <c r="A850" s="62"/>
      <c r="B850" s="62"/>
      <c r="C850" s="75"/>
      <c r="D850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7"/>
      <c r="X850" s="5"/>
      <c r="Y850" s="96"/>
      <c r="Z850" s="96"/>
      <c r="AA850" s="96"/>
      <c r="AB850" s="96"/>
      <c r="AC850" s="96"/>
      <c r="AD850" s="96"/>
      <c r="AE850" s="96"/>
      <c r="AH850" s="85"/>
      <c r="AI850" s="79"/>
      <c r="AL850" s="76"/>
      <c r="AN850" s="62"/>
      <c r="AO850" s="62"/>
      <c r="AP850" s="70"/>
      <c r="AY850" s="70"/>
      <c r="AZ850" s="62"/>
      <c r="BA850" s="62"/>
      <c r="BB850" s="62"/>
      <c r="BC850" s="62"/>
      <c r="BD850" s="62"/>
      <c r="BE850" s="62"/>
      <c r="BF850" s="62"/>
      <c r="BG850" s="62"/>
      <c r="BH850" s="62"/>
    </row>
    <row r="851" spans="1:60" s="68" customFormat="1" x14ac:dyDescent="0.2">
      <c r="A851" s="62"/>
      <c r="B851" s="62"/>
      <c r="C851" s="75"/>
      <c r="D851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7"/>
      <c r="X851" s="5"/>
      <c r="Y851" s="96"/>
      <c r="Z851" s="96"/>
      <c r="AA851" s="96"/>
      <c r="AB851" s="96"/>
      <c r="AC851" s="96"/>
      <c r="AD851" s="96"/>
      <c r="AE851" s="96"/>
      <c r="AH851" s="85"/>
      <c r="AI851" s="79"/>
      <c r="AL851" s="76"/>
      <c r="AN851" s="62"/>
      <c r="AO851" s="62"/>
      <c r="AP851" s="70"/>
      <c r="AY851" s="70"/>
      <c r="AZ851" s="62"/>
      <c r="BA851" s="62"/>
      <c r="BB851" s="62"/>
      <c r="BC851" s="62"/>
      <c r="BD851" s="62"/>
      <c r="BE851" s="62"/>
      <c r="BF851" s="62"/>
      <c r="BG851" s="62"/>
      <c r="BH851" s="62"/>
    </row>
    <row r="852" spans="1:60" s="68" customFormat="1" x14ac:dyDescent="0.2">
      <c r="A852" s="62"/>
      <c r="B852" s="62"/>
      <c r="C852" s="75"/>
      <c r="D85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7"/>
      <c r="X852" s="5"/>
      <c r="Y852" s="96"/>
      <c r="Z852" s="96"/>
      <c r="AA852" s="96"/>
      <c r="AB852" s="96"/>
      <c r="AC852" s="96"/>
      <c r="AD852" s="96"/>
      <c r="AE852" s="96"/>
      <c r="AH852" s="85"/>
      <c r="AI852" s="79"/>
      <c r="AL852" s="76"/>
      <c r="AN852" s="62"/>
      <c r="AO852" s="62"/>
      <c r="AP852" s="70"/>
      <c r="AY852" s="70"/>
      <c r="AZ852" s="62"/>
      <c r="BA852" s="62"/>
      <c r="BB852" s="62"/>
      <c r="BC852" s="62"/>
      <c r="BD852" s="62"/>
      <c r="BE852" s="62"/>
      <c r="BF852" s="62"/>
      <c r="BG852" s="62"/>
      <c r="BH852" s="62"/>
    </row>
    <row r="853" spans="1:60" s="68" customFormat="1" x14ac:dyDescent="0.2">
      <c r="A853" s="62"/>
      <c r="B853" s="62"/>
      <c r="C853" s="75"/>
      <c r="D853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7"/>
      <c r="X853" s="5"/>
      <c r="Y853" s="96"/>
      <c r="Z853" s="96"/>
      <c r="AA853" s="96"/>
      <c r="AB853" s="96"/>
      <c r="AC853" s="96"/>
      <c r="AD853" s="96"/>
      <c r="AE853" s="96"/>
      <c r="AH853" s="85"/>
      <c r="AI853" s="79"/>
      <c r="AL853" s="76"/>
      <c r="AN853" s="62"/>
      <c r="AO853" s="62"/>
      <c r="AP853" s="70"/>
      <c r="AY853" s="70"/>
      <c r="AZ853" s="62"/>
      <c r="BA853" s="62"/>
      <c r="BB853" s="62"/>
      <c r="BC853" s="62"/>
      <c r="BD853" s="62"/>
      <c r="BE853" s="62"/>
      <c r="BF853" s="62"/>
      <c r="BG853" s="62"/>
      <c r="BH853" s="62"/>
    </row>
    <row r="854" spans="1:60" s="68" customFormat="1" x14ac:dyDescent="0.2">
      <c r="A854" s="62"/>
      <c r="B854" s="62"/>
      <c r="C854" s="75"/>
      <c r="D854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7"/>
      <c r="X854" s="5"/>
      <c r="Y854" s="96"/>
      <c r="Z854" s="96"/>
      <c r="AA854" s="96"/>
      <c r="AB854" s="96"/>
      <c r="AC854" s="96"/>
      <c r="AD854" s="96"/>
      <c r="AE854" s="96"/>
      <c r="AH854" s="85"/>
      <c r="AI854" s="79"/>
      <c r="AL854" s="76"/>
      <c r="AN854" s="62"/>
      <c r="AO854" s="62"/>
      <c r="AP854" s="70"/>
      <c r="AY854" s="70"/>
      <c r="AZ854" s="62"/>
      <c r="BA854" s="62"/>
      <c r="BB854" s="62"/>
      <c r="BC854" s="62"/>
      <c r="BD854" s="62"/>
      <c r="BE854" s="62"/>
      <c r="BF854" s="62"/>
      <c r="BG854" s="62"/>
      <c r="BH854" s="62"/>
    </row>
    <row r="855" spans="1:60" s="68" customFormat="1" x14ac:dyDescent="0.2">
      <c r="A855" s="62"/>
      <c r="B855" s="62"/>
      <c r="C855" s="75"/>
      <c r="D855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7"/>
      <c r="X855" s="5"/>
      <c r="Y855" s="96"/>
      <c r="Z855" s="96"/>
      <c r="AA855" s="96"/>
      <c r="AB855" s="96"/>
      <c r="AC855" s="96"/>
      <c r="AD855" s="96"/>
      <c r="AE855" s="96"/>
      <c r="AH855" s="85"/>
      <c r="AI855" s="79"/>
      <c r="AL855" s="76"/>
      <c r="AN855" s="62"/>
      <c r="AO855" s="62"/>
      <c r="AP855" s="70"/>
      <c r="AY855" s="70"/>
      <c r="AZ855" s="62"/>
      <c r="BA855" s="62"/>
      <c r="BB855" s="62"/>
      <c r="BC855" s="62"/>
      <c r="BD855" s="62"/>
      <c r="BE855" s="62"/>
      <c r="BF855" s="62"/>
      <c r="BG855" s="62"/>
      <c r="BH855" s="62"/>
    </row>
    <row r="856" spans="1:60" s="68" customFormat="1" x14ac:dyDescent="0.2">
      <c r="A856" s="62"/>
      <c r="B856" s="62"/>
      <c r="C856" s="75"/>
      <c r="D856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7"/>
      <c r="X856" s="5"/>
      <c r="Y856" s="96"/>
      <c r="Z856" s="96"/>
      <c r="AA856" s="96"/>
      <c r="AB856" s="96"/>
      <c r="AC856" s="96"/>
      <c r="AD856" s="96"/>
      <c r="AE856" s="96"/>
      <c r="AH856" s="85"/>
      <c r="AI856" s="79"/>
      <c r="AL856" s="76"/>
      <c r="AN856" s="62"/>
      <c r="AO856" s="62"/>
      <c r="AP856" s="70"/>
      <c r="AY856" s="70"/>
      <c r="AZ856" s="62"/>
      <c r="BA856" s="62"/>
      <c r="BB856" s="62"/>
      <c r="BC856" s="62"/>
      <c r="BD856" s="62"/>
      <c r="BE856" s="62"/>
      <c r="BF856" s="62"/>
      <c r="BG856" s="62"/>
      <c r="BH856" s="62"/>
    </row>
    <row r="857" spans="1:60" s="68" customFormat="1" x14ac:dyDescent="0.2">
      <c r="A857" s="62"/>
      <c r="B857" s="62"/>
      <c r="C857" s="75"/>
      <c r="D857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7"/>
      <c r="X857" s="5"/>
      <c r="Y857" s="96"/>
      <c r="Z857" s="96"/>
      <c r="AA857" s="96"/>
      <c r="AB857" s="96"/>
      <c r="AC857" s="96"/>
      <c r="AD857" s="96"/>
      <c r="AE857" s="96"/>
      <c r="AH857" s="85"/>
      <c r="AI857" s="79"/>
      <c r="AL857" s="76"/>
      <c r="AN857" s="62"/>
      <c r="AO857" s="62"/>
      <c r="AP857" s="70"/>
      <c r="AY857" s="70"/>
      <c r="AZ857" s="62"/>
      <c r="BA857" s="62"/>
      <c r="BB857" s="62"/>
      <c r="BC857" s="62"/>
      <c r="BD857" s="62"/>
      <c r="BE857" s="62"/>
      <c r="BF857" s="62"/>
      <c r="BG857" s="62"/>
      <c r="BH857" s="62"/>
    </row>
    <row r="858" spans="1:60" s="68" customFormat="1" x14ac:dyDescent="0.2">
      <c r="A858" s="62"/>
      <c r="B858" s="62"/>
      <c r="C858" s="75"/>
      <c r="D858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7"/>
      <c r="X858" s="5"/>
      <c r="Y858" s="96"/>
      <c r="Z858" s="96"/>
      <c r="AA858" s="96"/>
      <c r="AB858" s="96"/>
      <c r="AC858" s="96"/>
      <c r="AD858" s="96"/>
      <c r="AE858" s="96"/>
      <c r="AH858" s="85"/>
      <c r="AI858" s="79"/>
      <c r="AL858" s="76"/>
      <c r="AN858" s="62"/>
      <c r="AO858" s="62"/>
      <c r="AP858" s="70"/>
      <c r="AY858" s="70"/>
      <c r="AZ858" s="62"/>
      <c r="BA858" s="62"/>
      <c r="BB858" s="62"/>
      <c r="BC858" s="62"/>
      <c r="BD858" s="62"/>
      <c r="BE858" s="62"/>
      <c r="BF858" s="62"/>
      <c r="BG858" s="62"/>
      <c r="BH858" s="62"/>
    </row>
    <row r="859" spans="1:60" s="68" customFormat="1" x14ac:dyDescent="0.2">
      <c r="A859" s="62"/>
      <c r="B859" s="62"/>
      <c r="C859" s="75"/>
      <c r="D859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7"/>
      <c r="X859" s="5"/>
      <c r="Y859" s="96"/>
      <c r="Z859" s="96"/>
      <c r="AA859" s="96"/>
      <c r="AB859" s="96"/>
      <c r="AC859" s="96"/>
      <c r="AD859" s="96"/>
      <c r="AE859" s="96"/>
      <c r="AH859" s="85"/>
      <c r="AI859" s="79"/>
      <c r="AL859" s="76"/>
      <c r="AN859" s="62"/>
      <c r="AO859" s="62"/>
      <c r="AP859" s="70"/>
      <c r="AY859" s="70"/>
      <c r="AZ859" s="62"/>
      <c r="BA859" s="62"/>
      <c r="BB859" s="62"/>
      <c r="BC859" s="62"/>
      <c r="BD859" s="62"/>
      <c r="BE859" s="62"/>
      <c r="BF859" s="62"/>
      <c r="BG859" s="62"/>
      <c r="BH859" s="62"/>
    </row>
    <row r="860" spans="1:60" s="68" customFormat="1" x14ac:dyDescent="0.2">
      <c r="A860" s="62"/>
      <c r="B860" s="62"/>
      <c r="C860" s="75"/>
      <c r="D860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7"/>
      <c r="X860" s="5"/>
      <c r="Y860" s="96"/>
      <c r="Z860" s="96"/>
      <c r="AA860" s="96"/>
      <c r="AB860" s="96"/>
      <c r="AC860" s="96"/>
      <c r="AD860" s="96"/>
      <c r="AE860" s="96"/>
      <c r="AH860" s="85"/>
      <c r="AI860" s="79"/>
      <c r="AL860" s="76"/>
      <c r="AN860" s="62"/>
      <c r="AO860" s="62"/>
      <c r="AP860" s="70"/>
      <c r="AY860" s="70"/>
      <c r="AZ860" s="62"/>
      <c r="BA860" s="62"/>
      <c r="BB860" s="62"/>
      <c r="BC860" s="62"/>
      <c r="BD860" s="62"/>
      <c r="BE860" s="62"/>
      <c r="BF860" s="62"/>
      <c r="BG860" s="62"/>
      <c r="BH860" s="62"/>
    </row>
    <row r="861" spans="1:60" s="68" customFormat="1" x14ac:dyDescent="0.2">
      <c r="A861" s="62"/>
      <c r="B861" s="62"/>
      <c r="C861" s="75"/>
      <c r="D861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7"/>
      <c r="X861" s="5"/>
      <c r="Y861" s="96"/>
      <c r="Z861" s="96"/>
      <c r="AA861" s="96"/>
      <c r="AB861" s="96"/>
      <c r="AC861" s="96"/>
      <c r="AD861" s="96"/>
      <c r="AE861" s="96"/>
      <c r="AH861" s="85"/>
      <c r="AI861" s="79"/>
      <c r="AL861" s="76"/>
      <c r="AN861" s="62"/>
      <c r="AO861" s="62"/>
      <c r="AP861" s="70"/>
      <c r="AY861" s="70"/>
      <c r="AZ861" s="62"/>
      <c r="BA861" s="62"/>
      <c r="BB861" s="62"/>
      <c r="BC861" s="62"/>
      <c r="BD861" s="62"/>
      <c r="BE861" s="62"/>
      <c r="BF861" s="62"/>
      <c r="BG861" s="62"/>
      <c r="BH861" s="62"/>
    </row>
    <row r="862" spans="1:60" s="68" customFormat="1" x14ac:dyDescent="0.2">
      <c r="A862" s="62"/>
      <c r="B862" s="62"/>
      <c r="C862" s="75"/>
      <c r="D8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7"/>
      <c r="X862" s="5"/>
      <c r="Y862" s="96"/>
      <c r="Z862" s="96"/>
      <c r="AA862" s="96"/>
      <c r="AB862" s="96"/>
      <c r="AC862" s="96"/>
      <c r="AD862" s="96"/>
      <c r="AE862" s="96"/>
      <c r="AH862" s="85"/>
      <c r="AI862" s="79"/>
      <c r="AL862" s="76"/>
      <c r="AN862" s="62"/>
      <c r="AO862" s="62"/>
      <c r="AP862" s="70"/>
      <c r="AY862" s="70"/>
      <c r="AZ862" s="62"/>
      <c r="BA862" s="62"/>
      <c r="BB862" s="62"/>
      <c r="BC862" s="62"/>
      <c r="BD862" s="62"/>
      <c r="BE862" s="62"/>
      <c r="BF862" s="62"/>
      <c r="BG862" s="62"/>
      <c r="BH862" s="62"/>
    </row>
    <row r="863" spans="1:60" s="68" customFormat="1" x14ac:dyDescent="0.2">
      <c r="A863" s="62"/>
      <c r="B863" s="62"/>
      <c r="C863" s="75"/>
      <c r="D863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7"/>
      <c r="X863" s="5"/>
      <c r="Y863" s="96"/>
      <c r="Z863" s="96"/>
      <c r="AA863" s="96"/>
      <c r="AB863" s="96"/>
      <c r="AC863" s="96"/>
      <c r="AD863" s="96"/>
      <c r="AE863" s="96"/>
      <c r="AH863" s="85"/>
      <c r="AI863" s="79"/>
      <c r="AL863" s="76"/>
      <c r="AN863" s="62"/>
      <c r="AO863" s="62"/>
      <c r="AP863" s="70"/>
      <c r="AY863" s="70"/>
      <c r="AZ863" s="62"/>
      <c r="BA863" s="62"/>
      <c r="BB863" s="62"/>
      <c r="BC863" s="62"/>
      <c r="BD863" s="62"/>
      <c r="BE863" s="62"/>
      <c r="BF863" s="62"/>
      <c r="BG863" s="62"/>
      <c r="BH863" s="62"/>
    </row>
    <row r="864" spans="1:60" s="68" customFormat="1" x14ac:dyDescent="0.2">
      <c r="A864" s="62"/>
      <c r="B864" s="62"/>
      <c r="C864" s="75"/>
      <c r="D864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7"/>
      <c r="X864" s="5"/>
      <c r="Y864" s="96"/>
      <c r="Z864" s="96"/>
      <c r="AA864" s="96"/>
      <c r="AB864" s="96"/>
      <c r="AC864" s="96"/>
      <c r="AD864" s="96"/>
      <c r="AE864" s="96"/>
      <c r="AH864" s="85"/>
      <c r="AI864" s="79"/>
      <c r="AL864" s="76"/>
      <c r="AN864" s="62"/>
      <c r="AO864" s="62"/>
      <c r="AP864" s="70"/>
      <c r="AY864" s="70"/>
      <c r="AZ864" s="62"/>
      <c r="BA864" s="62"/>
      <c r="BB864" s="62"/>
      <c r="BC864" s="62"/>
      <c r="BD864" s="62"/>
      <c r="BE864" s="62"/>
      <c r="BF864" s="62"/>
      <c r="BG864" s="62"/>
      <c r="BH864" s="62"/>
    </row>
    <row r="865" spans="1:60" s="68" customFormat="1" x14ac:dyDescent="0.2">
      <c r="A865" s="62"/>
      <c r="B865" s="62"/>
      <c r="C865" s="75"/>
      <c r="D865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7"/>
      <c r="X865" s="5"/>
      <c r="Y865" s="96"/>
      <c r="Z865" s="96"/>
      <c r="AA865" s="96"/>
      <c r="AB865" s="96"/>
      <c r="AC865" s="96"/>
      <c r="AD865" s="96"/>
      <c r="AE865" s="96"/>
      <c r="AH865" s="85"/>
      <c r="AI865" s="79"/>
      <c r="AL865" s="76"/>
      <c r="AN865" s="62"/>
      <c r="AO865" s="62"/>
      <c r="AP865" s="70"/>
      <c r="AY865" s="70"/>
      <c r="AZ865" s="62"/>
      <c r="BA865" s="62"/>
      <c r="BB865" s="62"/>
      <c r="BC865" s="62"/>
      <c r="BD865" s="62"/>
      <c r="BE865" s="62"/>
      <c r="BF865" s="62"/>
      <c r="BG865" s="62"/>
      <c r="BH865" s="62"/>
    </row>
    <row r="866" spans="1:60" s="68" customFormat="1" x14ac:dyDescent="0.2">
      <c r="A866" s="62"/>
      <c r="B866" s="62"/>
      <c r="C866" s="75"/>
      <c r="D866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7"/>
      <c r="X866" s="5"/>
      <c r="Y866" s="96"/>
      <c r="Z866" s="96"/>
      <c r="AA866" s="96"/>
      <c r="AB866" s="96"/>
      <c r="AC866" s="96"/>
      <c r="AD866" s="96"/>
      <c r="AE866" s="96"/>
      <c r="AH866" s="85"/>
      <c r="AI866" s="79"/>
      <c r="AL866" s="76"/>
      <c r="AN866" s="62"/>
      <c r="AO866" s="62"/>
      <c r="AP866" s="70"/>
      <c r="AY866" s="70"/>
      <c r="AZ866" s="62"/>
      <c r="BA866" s="62"/>
      <c r="BB866" s="62"/>
      <c r="BC866" s="62"/>
      <c r="BD866" s="62"/>
      <c r="BE866" s="62"/>
      <c r="BF866" s="62"/>
      <c r="BG866" s="62"/>
      <c r="BH866" s="62"/>
    </row>
    <row r="867" spans="1:60" s="68" customFormat="1" x14ac:dyDescent="0.2">
      <c r="A867" s="62"/>
      <c r="B867" s="62"/>
      <c r="C867" s="75"/>
      <c r="D867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7"/>
      <c r="X867" s="5"/>
      <c r="Y867" s="96"/>
      <c r="Z867" s="96"/>
      <c r="AA867" s="96"/>
      <c r="AB867" s="96"/>
      <c r="AC867" s="96"/>
      <c r="AD867" s="96"/>
      <c r="AE867" s="96"/>
      <c r="AH867" s="85"/>
      <c r="AI867" s="79"/>
      <c r="AL867" s="76"/>
      <c r="AN867" s="62"/>
      <c r="AO867" s="62"/>
      <c r="AP867" s="70"/>
      <c r="AY867" s="70"/>
      <c r="AZ867" s="62"/>
      <c r="BA867" s="62"/>
      <c r="BB867" s="62"/>
      <c r="BC867" s="62"/>
      <c r="BD867" s="62"/>
      <c r="BE867" s="62"/>
      <c r="BF867" s="62"/>
      <c r="BG867" s="62"/>
      <c r="BH867" s="62"/>
    </row>
    <row r="868" spans="1:60" s="68" customFormat="1" x14ac:dyDescent="0.2">
      <c r="A868" s="62"/>
      <c r="B868" s="62"/>
      <c r="C868" s="75"/>
      <c r="D868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7"/>
      <c r="X868" s="5"/>
      <c r="Y868" s="96"/>
      <c r="Z868" s="96"/>
      <c r="AA868" s="96"/>
      <c r="AB868" s="96"/>
      <c r="AC868" s="96"/>
      <c r="AD868" s="96"/>
      <c r="AE868" s="96"/>
      <c r="AH868" s="85"/>
      <c r="AI868" s="79"/>
      <c r="AL868" s="76"/>
      <c r="AN868" s="62"/>
      <c r="AO868" s="62"/>
      <c r="AP868" s="70"/>
      <c r="AY868" s="70"/>
      <c r="AZ868" s="62"/>
      <c r="BA868" s="62"/>
      <c r="BB868" s="62"/>
      <c r="BC868" s="62"/>
      <c r="BD868" s="62"/>
      <c r="BE868" s="62"/>
      <c r="BF868" s="62"/>
      <c r="BG868" s="62"/>
      <c r="BH868" s="62"/>
    </row>
    <row r="869" spans="1:60" s="68" customFormat="1" x14ac:dyDescent="0.2">
      <c r="A869" s="62"/>
      <c r="B869" s="62"/>
      <c r="C869" s="75"/>
      <c r="D869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7"/>
      <c r="X869" s="5"/>
      <c r="Y869" s="96"/>
      <c r="Z869" s="96"/>
      <c r="AA869" s="96"/>
      <c r="AB869" s="96"/>
      <c r="AC869" s="96"/>
      <c r="AD869" s="96"/>
      <c r="AE869" s="96"/>
      <c r="AH869" s="85"/>
      <c r="AI869" s="79"/>
      <c r="AL869" s="76"/>
      <c r="AN869" s="62"/>
      <c r="AO869" s="62"/>
      <c r="AP869" s="70"/>
      <c r="AY869" s="70"/>
      <c r="AZ869" s="62"/>
      <c r="BA869" s="62"/>
      <c r="BB869" s="62"/>
      <c r="BC869" s="62"/>
      <c r="BD869" s="62"/>
      <c r="BE869" s="62"/>
      <c r="BF869" s="62"/>
      <c r="BG869" s="62"/>
      <c r="BH869" s="62"/>
    </row>
    <row r="870" spans="1:60" s="68" customFormat="1" x14ac:dyDescent="0.2">
      <c r="A870" s="62"/>
      <c r="B870" s="62"/>
      <c r="C870" s="75"/>
      <c r="D870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7"/>
      <c r="X870" s="5"/>
      <c r="Y870" s="96"/>
      <c r="Z870" s="96"/>
      <c r="AA870" s="96"/>
      <c r="AB870" s="96"/>
      <c r="AC870" s="96"/>
      <c r="AD870" s="96"/>
      <c r="AE870" s="96"/>
      <c r="AH870" s="85"/>
      <c r="AI870" s="79"/>
      <c r="AL870" s="76"/>
      <c r="AN870" s="62"/>
      <c r="AO870" s="62"/>
      <c r="AP870" s="70"/>
      <c r="AY870" s="70"/>
      <c r="AZ870" s="62"/>
      <c r="BA870" s="62"/>
      <c r="BB870" s="62"/>
      <c r="BC870" s="62"/>
      <c r="BD870" s="62"/>
      <c r="BE870" s="62"/>
      <c r="BF870" s="62"/>
      <c r="BG870" s="62"/>
      <c r="BH870" s="62"/>
    </row>
    <row r="871" spans="1:60" s="68" customFormat="1" x14ac:dyDescent="0.2">
      <c r="A871" s="62"/>
      <c r="B871" s="62"/>
      <c r="C871" s="75"/>
      <c r="D871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7"/>
      <c r="X871" s="5"/>
      <c r="Y871" s="96"/>
      <c r="Z871" s="96"/>
      <c r="AA871" s="96"/>
      <c r="AB871" s="96"/>
      <c r="AC871" s="96"/>
      <c r="AD871" s="96"/>
      <c r="AE871" s="96"/>
      <c r="AH871" s="85"/>
      <c r="AI871" s="79"/>
      <c r="AL871" s="76"/>
      <c r="AN871" s="62"/>
      <c r="AO871" s="62"/>
      <c r="AP871" s="70"/>
      <c r="AY871" s="70"/>
      <c r="AZ871" s="62"/>
      <c r="BA871" s="62"/>
      <c r="BB871" s="62"/>
      <c r="BC871" s="62"/>
      <c r="BD871" s="62"/>
      <c r="BE871" s="62"/>
      <c r="BF871" s="62"/>
      <c r="BG871" s="62"/>
      <c r="BH871" s="62"/>
    </row>
    <row r="872" spans="1:60" s="68" customFormat="1" x14ac:dyDescent="0.2">
      <c r="A872" s="62"/>
      <c r="B872" s="62"/>
      <c r="C872" s="75"/>
      <c r="D87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7"/>
      <c r="X872" s="5"/>
      <c r="Y872" s="96"/>
      <c r="Z872" s="96"/>
      <c r="AA872" s="96"/>
      <c r="AB872" s="96"/>
      <c r="AC872" s="96"/>
      <c r="AD872" s="96"/>
      <c r="AE872" s="96"/>
      <c r="AH872" s="85"/>
      <c r="AI872" s="79"/>
      <c r="AL872" s="76"/>
      <c r="AN872" s="62"/>
      <c r="AO872" s="62"/>
      <c r="AP872" s="70"/>
      <c r="AY872" s="70"/>
      <c r="AZ872" s="62"/>
      <c r="BA872" s="62"/>
      <c r="BB872" s="62"/>
      <c r="BC872" s="62"/>
      <c r="BD872" s="62"/>
      <c r="BE872" s="62"/>
      <c r="BF872" s="62"/>
      <c r="BG872" s="62"/>
      <c r="BH872" s="62"/>
    </row>
    <row r="873" spans="1:60" s="68" customFormat="1" x14ac:dyDescent="0.2">
      <c r="A873" s="62"/>
      <c r="B873" s="62"/>
      <c r="C873" s="75"/>
      <c r="D873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7"/>
      <c r="X873" s="5"/>
      <c r="Y873" s="96"/>
      <c r="Z873" s="96"/>
      <c r="AA873" s="96"/>
      <c r="AB873" s="96"/>
      <c r="AC873" s="96"/>
      <c r="AD873" s="96"/>
      <c r="AE873" s="96"/>
      <c r="AH873" s="85"/>
      <c r="AI873" s="79"/>
      <c r="AL873" s="76"/>
      <c r="AN873" s="62"/>
      <c r="AO873" s="62"/>
      <c r="AP873" s="70"/>
      <c r="AY873" s="70"/>
      <c r="AZ873" s="62"/>
      <c r="BA873" s="62"/>
      <c r="BB873" s="62"/>
      <c r="BC873" s="62"/>
      <c r="BD873" s="62"/>
      <c r="BE873" s="62"/>
      <c r="BF873" s="62"/>
      <c r="BG873" s="62"/>
      <c r="BH873" s="62"/>
    </row>
    <row r="874" spans="1:60" s="68" customFormat="1" x14ac:dyDescent="0.2">
      <c r="A874" s="62"/>
      <c r="B874" s="62"/>
      <c r="C874" s="75"/>
      <c r="D874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7"/>
      <c r="X874" s="5"/>
      <c r="Y874" s="96"/>
      <c r="Z874" s="96"/>
      <c r="AA874" s="96"/>
      <c r="AB874" s="96"/>
      <c r="AC874" s="96"/>
      <c r="AD874" s="96"/>
      <c r="AE874" s="96"/>
      <c r="AH874" s="85"/>
      <c r="AI874" s="79"/>
      <c r="AL874" s="76"/>
      <c r="AN874" s="62"/>
      <c r="AO874" s="62"/>
      <c r="AP874" s="70"/>
      <c r="AY874" s="70"/>
      <c r="AZ874" s="62"/>
      <c r="BA874" s="62"/>
      <c r="BB874" s="62"/>
      <c r="BC874" s="62"/>
      <c r="BD874" s="62"/>
      <c r="BE874" s="62"/>
      <c r="BF874" s="62"/>
      <c r="BG874" s="62"/>
      <c r="BH874" s="62"/>
    </row>
    <row r="875" spans="1:60" s="68" customFormat="1" x14ac:dyDescent="0.2">
      <c r="A875" s="62"/>
      <c r="B875" s="62"/>
      <c r="C875" s="75"/>
      <c r="D875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7"/>
      <c r="X875" s="5"/>
      <c r="Y875" s="96"/>
      <c r="Z875" s="96"/>
      <c r="AA875" s="96"/>
      <c r="AB875" s="96"/>
      <c r="AC875" s="96"/>
      <c r="AD875" s="96"/>
      <c r="AE875" s="96"/>
      <c r="AH875" s="85"/>
      <c r="AI875" s="79"/>
      <c r="AL875" s="76"/>
      <c r="AN875" s="62"/>
      <c r="AO875" s="62"/>
      <c r="AP875" s="70"/>
      <c r="AY875" s="70"/>
      <c r="AZ875" s="62"/>
      <c r="BA875" s="62"/>
      <c r="BB875" s="62"/>
      <c r="BC875" s="62"/>
      <c r="BD875" s="62"/>
      <c r="BE875" s="62"/>
      <c r="BF875" s="62"/>
      <c r="BG875" s="62"/>
      <c r="BH875" s="62"/>
    </row>
    <row r="876" spans="1:60" s="68" customFormat="1" x14ac:dyDescent="0.2">
      <c r="A876" s="62"/>
      <c r="B876" s="62"/>
      <c r="C876" s="75"/>
      <c r="D876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7"/>
      <c r="X876" s="5"/>
      <c r="Y876" s="96"/>
      <c r="Z876" s="96"/>
      <c r="AA876" s="96"/>
      <c r="AB876" s="96"/>
      <c r="AC876" s="96"/>
      <c r="AD876" s="96"/>
      <c r="AE876" s="96"/>
      <c r="AH876" s="85"/>
      <c r="AI876" s="79"/>
      <c r="AL876" s="76"/>
      <c r="AN876" s="62"/>
      <c r="AO876" s="62"/>
      <c r="AP876" s="70"/>
      <c r="AY876" s="70"/>
      <c r="AZ876" s="62"/>
      <c r="BA876" s="62"/>
      <c r="BB876" s="62"/>
      <c r="BC876" s="62"/>
      <c r="BD876" s="62"/>
      <c r="BE876" s="62"/>
      <c r="BF876" s="62"/>
      <c r="BG876" s="62"/>
      <c r="BH876" s="62"/>
    </row>
    <row r="877" spans="1:60" s="68" customFormat="1" x14ac:dyDescent="0.2">
      <c r="A877" s="62"/>
      <c r="B877" s="62"/>
      <c r="C877" s="75"/>
      <c r="D877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7"/>
      <c r="X877" s="5"/>
      <c r="Y877" s="96"/>
      <c r="Z877" s="96"/>
      <c r="AA877" s="96"/>
      <c r="AB877" s="96"/>
      <c r="AC877" s="96"/>
      <c r="AD877" s="96"/>
      <c r="AE877" s="96"/>
      <c r="AH877" s="85"/>
      <c r="AI877" s="79"/>
      <c r="AL877" s="76"/>
      <c r="AN877" s="62"/>
      <c r="AO877" s="62"/>
      <c r="AP877" s="70"/>
      <c r="AY877" s="70"/>
      <c r="AZ877" s="62"/>
      <c r="BA877" s="62"/>
      <c r="BB877" s="62"/>
      <c r="BC877" s="62"/>
      <c r="BD877" s="62"/>
      <c r="BE877" s="62"/>
      <c r="BF877" s="62"/>
      <c r="BG877" s="62"/>
      <c r="BH877" s="62"/>
    </row>
    <row r="878" spans="1:60" s="68" customFormat="1" x14ac:dyDescent="0.2">
      <c r="A878" s="62"/>
      <c r="B878" s="62"/>
      <c r="C878" s="75"/>
      <c r="D878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7"/>
      <c r="X878" s="5"/>
      <c r="Y878" s="96"/>
      <c r="Z878" s="96"/>
      <c r="AA878" s="96"/>
      <c r="AB878" s="96"/>
      <c r="AC878" s="96"/>
      <c r="AD878" s="96"/>
      <c r="AE878" s="96"/>
      <c r="AH878" s="85"/>
      <c r="AI878" s="79"/>
      <c r="AL878" s="76"/>
      <c r="AN878" s="62"/>
      <c r="AO878" s="62"/>
      <c r="AP878" s="70"/>
      <c r="AY878" s="70"/>
      <c r="AZ878" s="62"/>
      <c r="BA878" s="62"/>
      <c r="BB878" s="62"/>
      <c r="BC878" s="62"/>
      <c r="BD878" s="62"/>
      <c r="BE878" s="62"/>
      <c r="BF878" s="62"/>
      <c r="BG878" s="62"/>
      <c r="BH878" s="62"/>
    </row>
    <row r="879" spans="1:60" s="68" customFormat="1" x14ac:dyDescent="0.2">
      <c r="A879" s="62"/>
      <c r="B879" s="62"/>
      <c r="C879" s="75"/>
      <c r="D879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7"/>
      <c r="X879" s="5"/>
      <c r="Y879" s="96"/>
      <c r="Z879" s="96"/>
      <c r="AA879" s="96"/>
      <c r="AB879" s="96"/>
      <c r="AC879" s="96"/>
      <c r="AD879" s="96"/>
      <c r="AE879" s="96"/>
      <c r="AH879" s="85"/>
      <c r="AI879" s="79"/>
      <c r="AL879" s="76"/>
      <c r="AN879" s="62"/>
      <c r="AO879" s="62"/>
      <c r="AP879" s="70"/>
      <c r="AY879" s="70"/>
      <c r="AZ879" s="62"/>
      <c r="BA879" s="62"/>
      <c r="BB879" s="62"/>
      <c r="BC879" s="62"/>
      <c r="BD879" s="62"/>
      <c r="BE879" s="62"/>
      <c r="BF879" s="62"/>
      <c r="BG879" s="62"/>
      <c r="BH879" s="62"/>
    </row>
    <row r="880" spans="1:60" s="68" customFormat="1" x14ac:dyDescent="0.2">
      <c r="A880" s="62"/>
      <c r="B880" s="62"/>
      <c r="C880" s="75"/>
      <c r="D880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7"/>
      <c r="X880" s="5"/>
      <c r="Y880" s="96"/>
      <c r="Z880" s="96"/>
      <c r="AA880" s="96"/>
      <c r="AB880" s="96"/>
      <c r="AC880" s="96"/>
      <c r="AD880" s="96"/>
      <c r="AE880" s="96"/>
      <c r="AH880" s="85"/>
      <c r="AI880" s="79"/>
      <c r="AL880" s="76"/>
      <c r="AN880" s="62"/>
      <c r="AO880" s="62"/>
      <c r="AP880" s="70"/>
      <c r="AY880" s="70"/>
      <c r="AZ880" s="62"/>
      <c r="BA880" s="62"/>
      <c r="BB880" s="62"/>
      <c r="BC880" s="62"/>
      <c r="BD880" s="62"/>
      <c r="BE880" s="62"/>
      <c r="BF880" s="62"/>
      <c r="BG880" s="62"/>
      <c r="BH880" s="62"/>
    </row>
    <row r="881" spans="1:60" s="68" customFormat="1" x14ac:dyDescent="0.2">
      <c r="A881" s="62"/>
      <c r="B881" s="62"/>
      <c r="C881" s="75"/>
      <c r="D881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7"/>
      <c r="X881" s="5"/>
      <c r="Y881" s="96"/>
      <c r="Z881" s="96"/>
      <c r="AA881" s="96"/>
      <c r="AB881" s="96"/>
      <c r="AC881" s="96"/>
      <c r="AD881" s="96"/>
      <c r="AE881" s="96"/>
      <c r="AH881" s="85"/>
      <c r="AI881" s="79"/>
      <c r="AL881" s="76"/>
      <c r="AN881" s="62"/>
      <c r="AO881" s="62"/>
      <c r="AP881" s="70"/>
      <c r="AY881" s="70"/>
      <c r="AZ881" s="62"/>
      <c r="BA881" s="62"/>
      <c r="BB881" s="62"/>
      <c r="BC881" s="62"/>
      <c r="BD881" s="62"/>
      <c r="BE881" s="62"/>
      <c r="BF881" s="62"/>
      <c r="BG881" s="62"/>
      <c r="BH881" s="62"/>
    </row>
    <row r="882" spans="1:60" s="68" customFormat="1" x14ac:dyDescent="0.2">
      <c r="A882" s="62"/>
      <c r="B882" s="62"/>
      <c r="C882" s="75"/>
      <c r="D88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7"/>
      <c r="X882" s="5"/>
      <c r="Y882" s="96"/>
      <c r="Z882" s="96"/>
      <c r="AA882" s="96"/>
      <c r="AB882" s="96"/>
      <c r="AC882" s="96"/>
      <c r="AD882" s="96"/>
      <c r="AE882" s="96"/>
      <c r="AH882" s="85"/>
      <c r="AI882" s="79"/>
      <c r="AL882" s="76"/>
      <c r="AN882" s="62"/>
      <c r="AO882" s="62"/>
      <c r="AP882" s="70"/>
      <c r="AY882" s="70"/>
      <c r="AZ882" s="62"/>
      <c r="BA882" s="62"/>
      <c r="BB882" s="62"/>
      <c r="BC882" s="62"/>
      <c r="BD882" s="62"/>
      <c r="BE882" s="62"/>
      <c r="BF882" s="62"/>
      <c r="BG882" s="62"/>
      <c r="BH882" s="62"/>
    </row>
    <row r="883" spans="1:60" s="68" customFormat="1" x14ac:dyDescent="0.2">
      <c r="A883" s="62"/>
      <c r="B883" s="62"/>
      <c r="C883" s="75"/>
      <c r="D883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7"/>
      <c r="X883" s="5"/>
      <c r="Y883" s="96"/>
      <c r="Z883" s="96"/>
      <c r="AA883" s="96"/>
      <c r="AB883" s="96"/>
      <c r="AC883" s="96"/>
      <c r="AD883" s="96"/>
      <c r="AE883" s="96"/>
      <c r="AH883" s="85"/>
      <c r="AI883" s="79"/>
      <c r="AL883" s="76"/>
      <c r="AN883" s="62"/>
      <c r="AO883" s="62"/>
      <c r="AP883" s="70"/>
      <c r="AY883" s="70"/>
      <c r="AZ883" s="62"/>
      <c r="BA883" s="62"/>
      <c r="BB883" s="62"/>
      <c r="BC883" s="62"/>
      <c r="BD883" s="62"/>
      <c r="BE883" s="62"/>
      <c r="BF883" s="62"/>
      <c r="BG883" s="62"/>
      <c r="BH883" s="62"/>
    </row>
    <row r="884" spans="1:60" s="68" customFormat="1" x14ac:dyDescent="0.2">
      <c r="A884" s="62"/>
      <c r="B884" s="62"/>
      <c r="C884" s="75"/>
      <c r="D884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7"/>
      <c r="X884" s="5"/>
      <c r="Y884" s="96"/>
      <c r="Z884" s="96"/>
      <c r="AA884" s="96"/>
      <c r="AB884" s="96"/>
      <c r="AC884" s="96"/>
      <c r="AD884" s="96"/>
      <c r="AE884" s="96"/>
      <c r="AH884" s="85"/>
      <c r="AI884" s="79"/>
      <c r="AL884" s="76"/>
      <c r="AN884" s="62"/>
      <c r="AO884" s="62"/>
      <c r="AP884" s="70"/>
      <c r="AY884" s="70"/>
      <c r="AZ884" s="62"/>
      <c r="BA884" s="62"/>
      <c r="BB884" s="62"/>
      <c r="BC884" s="62"/>
      <c r="BD884" s="62"/>
      <c r="BE884" s="62"/>
      <c r="BF884" s="62"/>
      <c r="BG884" s="62"/>
      <c r="BH884" s="62"/>
    </row>
    <row r="885" spans="1:60" s="68" customFormat="1" x14ac:dyDescent="0.2">
      <c r="A885" s="62"/>
      <c r="B885" s="62"/>
      <c r="C885" s="75"/>
      <c r="D885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7"/>
      <c r="X885" s="5"/>
      <c r="Y885" s="96"/>
      <c r="Z885" s="96"/>
      <c r="AA885" s="96"/>
      <c r="AB885" s="96"/>
      <c r="AC885" s="96"/>
      <c r="AD885" s="96"/>
      <c r="AE885" s="96"/>
      <c r="AH885" s="85"/>
      <c r="AI885" s="79"/>
      <c r="AL885" s="76"/>
      <c r="AN885" s="62"/>
      <c r="AO885" s="62"/>
      <c r="AP885" s="70"/>
      <c r="AY885" s="70"/>
      <c r="AZ885" s="62"/>
      <c r="BA885" s="62"/>
      <c r="BB885" s="62"/>
      <c r="BC885" s="62"/>
      <c r="BD885" s="62"/>
      <c r="BE885" s="62"/>
      <c r="BF885" s="62"/>
      <c r="BG885" s="62"/>
      <c r="BH885" s="62"/>
    </row>
    <row r="886" spans="1:60" s="68" customFormat="1" x14ac:dyDescent="0.2">
      <c r="A886" s="62"/>
      <c r="B886" s="62"/>
      <c r="C886" s="75"/>
      <c r="D886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7"/>
      <c r="X886" s="5"/>
      <c r="Y886" s="96"/>
      <c r="Z886" s="96"/>
      <c r="AA886" s="96"/>
      <c r="AB886" s="96"/>
      <c r="AC886" s="96"/>
      <c r="AD886" s="96"/>
      <c r="AE886" s="96"/>
      <c r="AH886" s="85"/>
      <c r="AI886" s="79"/>
      <c r="AL886" s="76"/>
      <c r="AN886" s="62"/>
      <c r="AO886" s="62"/>
      <c r="AP886" s="70"/>
      <c r="AY886" s="70"/>
      <c r="AZ886" s="62"/>
      <c r="BA886" s="62"/>
      <c r="BB886" s="62"/>
      <c r="BC886" s="62"/>
      <c r="BD886" s="62"/>
      <c r="BE886" s="62"/>
      <c r="BF886" s="62"/>
      <c r="BG886" s="62"/>
      <c r="BH886" s="62"/>
    </row>
    <row r="887" spans="1:60" s="68" customFormat="1" x14ac:dyDescent="0.2">
      <c r="A887" s="62"/>
      <c r="B887" s="62"/>
      <c r="C887" s="75"/>
      <c r="D887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7"/>
      <c r="X887" s="5"/>
      <c r="Y887" s="96"/>
      <c r="Z887" s="96"/>
      <c r="AA887" s="96"/>
      <c r="AB887" s="96"/>
      <c r="AC887" s="96"/>
      <c r="AD887" s="96"/>
      <c r="AE887" s="96"/>
      <c r="AH887" s="85"/>
      <c r="AI887" s="79"/>
      <c r="AL887" s="76"/>
      <c r="AN887" s="62"/>
      <c r="AO887" s="62"/>
      <c r="AP887" s="70"/>
      <c r="AY887" s="70"/>
      <c r="AZ887" s="62"/>
      <c r="BA887" s="62"/>
      <c r="BB887" s="62"/>
      <c r="BC887" s="62"/>
      <c r="BD887" s="62"/>
      <c r="BE887" s="62"/>
      <c r="BF887" s="62"/>
      <c r="BG887" s="62"/>
      <c r="BH887" s="62"/>
    </row>
    <row r="888" spans="1:60" s="68" customFormat="1" x14ac:dyDescent="0.2">
      <c r="A888" s="62"/>
      <c r="B888" s="62"/>
      <c r="C888" s="75"/>
      <c r="D888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7"/>
      <c r="X888" s="5"/>
      <c r="Y888" s="96"/>
      <c r="Z888" s="96"/>
      <c r="AA888" s="96"/>
      <c r="AB888" s="96"/>
      <c r="AC888" s="96"/>
      <c r="AD888" s="96"/>
      <c r="AE888" s="96"/>
      <c r="AH888" s="85"/>
      <c r="AI888" s="79"/>
      <c r="AL888" s="76"/>
      <c r="AN888" s="62"/>
      <c r="AO888" s="62"/>
      <c r="AP888" s="70"/>
      <c r="AY888" s="70"/>
      <c r="AZ888" s="62"/>
      <c r="BA888" s="62"/>
      <c r="BB888" s="62"/>
      <c r="BC888" s="62"/>
      <c r="BD888" s="62"/>
      <c r="BE888" s="62"/>
      <c r="BF888" s="62"/>
      <c r="BG888" s="62"/>
      <c r="BH888" s="62"/>
    </row>
    <row r="889" spans="1:60" s="68" customFormat="1" x14ac:dyDescent="0.2">
      <c r="A889" s="62"/>
      <c r="B889" s="62"/>
      <c r="C889" s="75"/>
      <c r="D889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7"/>
      <c r="X889" s="5"/>
      <c r="Y889" s="96"/>
      <c r="Z889" s="96"/>
      <c r="AA889" s="96"/>
      <c r="AB889" s="96"/>
      <c r="AC889" s="96"/>
      <c r="AD889" s="96"/>
      <c r="AE889" s="96"/>
      <c r="AH889" s="85"/>
      <c r="AI889" s="79"/>
      <c r="AL889" s="76"/>
      <c r="AN889" s="62"/>
      <c r="AO889" s="62"/>
      <c r="AP889" s="70"/>
      <c r="AY889" s="70"/>
      <c r="AZ889" s="62"/>
      <c r="BA889" s="62"/>
      <c r="BB889" s="62"/>
      <c r="BC889" s="62"/>
      <c r="BD889" s="62"/>
      <c r="BE889" s="62"/>
      <c r="BF889" s="62"/>
      <c r="BG889" s="62"/>
      <c r="BH889" s="62"/>
    </row>
    <row r="890" spans="1:60" s="68" customFormat="1" x14ac:dyDescent="0.2">
      <c r="A890" s="62"/>
      <c r="B890" s="62"/>
      <c r="C890" s="75"/>
      <c r="D890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7"/>
      <c r="X890" s="5"/>
      <c r="Y890" s="96"/>
      <c r="Z890" s="96"/>
      <c r="AA890" s="96"/>
      <c r="AB890" s="96"/>
      <c r="AC890" s="96"/>
      <c r="AD890" s="96"/>
      <c r="AE890" s="96"/>
      <c r="AH890" s="85"/>
      <c r="AI890" s="79"/>
      <c r="AL890" s="76"/>
      <c r="AN890" s="62"/>
      <c r="AO890" s="62"/>
      <c r="AP890" s="70"/>
      <c r="AY890" s="70"/>
      <c r="AZ890" s="62"/>
      <c r="BA890" s="62"/>
      <c r="BB890" s="62"/>
      <c r="BC890" s="62"/>
      <c r="BD890" s="62"/>
      <c r="BE890" s="62"/>
      <c r="BF890" s="62"/>
      <c r="BG890" s="62"/>
      <c r="BH890" s="62"/>
    </row>
    <row r="891" spans="1:60" s="68" customFormat="1" x14ac:dyDescent="0.2">
      <c r="A891" s="62"/>
      <c r="B891" s="62"/>
      <c r="C891" s="75"/>
      <c r="D891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7"/>
      <c r="X891" s="5"/>
      <c r="Y891" s="96"/>
      <c r="Z891" s="96"/>
      <c r="AA891" s="96"/>
      <c r="AB891" s="96"/>
      <c r="AC891" s="96"/>
      <c r="AD891" s="96"/>
      <c r="AE891" s="96"/>
      <c r="AH891" s="85"/>
      <c r="AI891" s="79"/>
      <c r="AL891" s="76"/>
      <c r="AN891" s="62"/>
      <c r="AO891" s="62"/>
      <c r="AP891" s="70"/>
      <c r="AY891" s="70"/>
      <c r="AZ891" s="62"/>
      <c r="BA891" s="62"/>
      <c r="BB891" s="62"/>
      <c r="BC891" s="62"/>
      <c r="BD891" s="62"/>
      <c r="BE891" s="62"/>
      <c r="BF891" s="62"/>
      <c r="BG891" s="62"/>
      <c r="BH891" s="62"/>
    </row>
    <row r="892" spans="1:60" s="68" customFormat="1" x14ac:dyDescent="0.2">
      <c r="A892" s="62"/>
      <c r="B892" s="62"/>
      <c r="C892" s="75"/>
      <c r="D89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7"/>
      <c r="X892" s="5"/>
      <c r="Y892" s="96"/>
      <c r="Z892" s="96"/>
      <c r="AA892" s="96"/>
      <c r="AB892" s="96"/>
      <c r="AC892" s="96"/>
      <c r="AD892" s="96"/>
      <c r="AE892" s="96"/>
      <c r="AH892" s="85"/>
      <c r="AI892" s="79"/>
      <c r="AL892" s="76"/>
      <c r="AN892" s="62"/>
      <c r="AO892" s="62"/>
      <c r="AP892" s="70"/>
      <c r="AY892" s="70"/>
      <c r="AZ892" s="62"/>
      <c r="BA892" s="62"/>
      <c r="BB892" s="62"/>
      <c r="BC892" s="62"/>
      <c r="BD892" s="62"/>
      <c r="BE892" s="62"/>
      <c r="BF892" s="62"/>
      <c r="BG892" s="62"/>
      <c r="BH892" s="62"/>
    </row>
    <row r="893" spans="1:60" s="68" customFormat="1" x14ac:dyDescent="0.2">
      <c r="A893" s="62"/>
      <c r="B893" s="62"/>
      <c r="C893" s="75"/>
      <c r="D893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7"/>
      <c r="X893" s="5"/>
      <c r="Y893" s="96"/>
      <c r="Z893" s="96"/>
      <c r="AA893" s="96"/>
      <c r="AB893" s="96"/>
      <c r="AC893" s="96"/>
      <c r="AD893" s="96"/>
      <c r="AE893" s="96"/>
      <c r="AH893" s="85"/>
      <c r="AI893" s="79"/>
      <c r="AL893" s="76"/>
      <c r="AN893" s="62"/>
      <c r="AO893" s="62"/>
      <c r="AP893" s="70"/>
      <c r="AY893" s="70"/>
      <c r="AZ893" s="62"/>
      <c r="BA893" s="62"/>
      <c r="BB893" s="62"/>
      <c r="BC893" s="62"/>
      <c r="BD893" s="62"/>
      <c r="BE893" s="62"/>
      <c r="BF893" s="62"/>
      <c r="BG893" s="62"/>
      <c r="BH893" s="62"/>
    </row>
    <row r="894" spans="1:60" s="68" customFormat="1" x14ac:dyDescent="0.2">
      <c r="A894" s="62"/>
      <c r="B894" s="62"/>
      <c r="C894" s="75"/>
      <c r="D894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7"/>
      <c r="X894" s="5"/>
      <c r="Y894" s="96"/>
      <c r="Z894" s="96"/>
      <c r="AA894" s="96"/>
      <c r="AB894" s="96"/>
      <c r="AC894" s="96"/>
      <c r="AD894" s="96"/>
      <c r="AE894" s="96"/>
      <c r="AH894" s="85"/>
      <c r="AI894" s="79"/>
      <c r="AL894" s="76"/>
      <c r="AN894" s="62"/>
      <c r="AO894" s="62"/>
      <c r="AP894" s="70"/>
      <c r="AY894" s="70"/>
      <c r="AZ894" s="62"/>
      <c r="BA894" s="62"/>
      <c r="BB894" s="62"/>
      <c r="BC894" s="62"/>
      <c r="BD894" s="62"/>
      <c r="BE894" s="62"/>
      <c r="BF894" s="62"/>
      <c r="BG894" s="62"/>
      <c r="BH894" s="62"/>
    </row>
    <row r="895" spans="1:60" s="68" customFormat="1" x14ac:dyDescent="0.2">
      <c r="A895" s="62"/>
      <c r="B895" s="62"/>
      <c r="C895" s="75"/>
      <c r="D895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7"/>
      <c r="X895" s="5"/>
      <c r="Y895" s="96"/>
      <c r="Z895" s="96"/>
      <c r="AA895" s="96"/>
      <c r="AB895" s="96"/>
      <c r="AC895" s="96"/>
      <c r="AD895" s="96"/>
      <c r="AE895" s="96"/>
      <c r="AH895" s="85"/>
      <c r="AI895" s="79"/>
      <c r="AL895" s="76"/>
      <c r="AN895" s="62"/>
      <c r="AO895" s="62"/>
      <c r="AP895" s="70"/>
      <c r="AY895" s="70"/>
      <c r="AZ895" s="62"/>
      <c r="BA895" s="62"/>
      <c r="BB895" s="62"/>
      <c r="BC895" s="62"/>
      <c r="BD895" s="62"/>
      <c r="BE895" s="62"/>
      <c r="BF895" s="62"/>
      <c r="BG895" s="62"/>
      <c r="BH895" s="62"/>
    </row>
    <row r="896" spans="1:60" s="68" customFormat="1" x14ac:dyDescent="0.2">
      <c r="A896" s="62"/>
      <c r="B896" s="62"/>
      <c r="C896" s="75"/>
      <c r="D896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7"/>
      <c r="X896" s="5"/>
      <c r="Y896" s="96"/>
      <c r="Z896" s="96"/>
      <c r="AA896" s="96"/>
      <c r="AB896" s="96"/>
      <c r="AC896" s="96"/>
      <c r="AD896" s="96"/>
      <c r="AE896" s="96"/>
      <c r="AH896" s="85"/>
      <c r="AI896" s="79"/>
      <c r="AL896" s="76"/>
      <c r="AN896" s="62"/>
      <c r="AO896" s="62"/>
      <c r="AP896" s="70"/>
      <c r="AY896" s="70"/>
      <c r="AZ896" s="62"/>
      <c r="BA896" s="62"/>
      <c r="BB896" s="62"/>
      <c r="BC896" s="62"/>
      <c r="BD896" s="62"/>
      <c r="BE896" s="62"/>
      <c r="BF896" s="62"/>
      <c r="BG896" s="62"/>
      <c r="BH896" s="62"/>
    </row>
    <row r="897" spans="1:60" s="68" customFormat="1" x14ac:dyDescent="0.2">
      <c r="A897" s="62"/>
      <c r="B897" s="62"/>
      <c r="C897" s="75"/>
      <c r="D897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7"/>
      <c r="X897" s="5"/>
      <c r="Y897" s="96"/>
      <c r="Z897" s="96"/>
      <c r="AA897" s="96"/>
      <c r="AB897" s="96"/>
      <c r="AC897" s="96"/>
      <c r="AD897" s="96"/>
      <c r="AE897" s="96"/>
      <c r="AH897" s="85"/>
      <c r="AI897" s="79"/>
      <c r="AL897" s="76"/>
      <c r="AN897" s="62"/>
      <c r="AO897" s="62"/>
      <c r="AP897" s="70"/>
      <c r="AY897" s="70"/>
      <c r="AZ897" s="62"/>
      <c r="BA897" s="62"/>
      <c r="BB897" s="62"/>
      <c r="BC897" s="62"/>
      <c r="BD897" s="62"/>
      <c r="BE897" s="62"/>
      <c r="BF897" s="62"/>
      <c r="BG897" s="62"/>
      <c r="BH897" s="62"/>
    </row>
    <row r="898" spans="1:60" s="68" customFormat="1" x14ac:dyDescent="0.2">
      <c r="A898" s="62"/>
      <c r="B898" s="62"/>
      <c r="C898" s="75"/>
      <c r="D898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7"/>
      <c r="X898" s="5"/>
      <c r="Y898" s="96"/>
      <c r="Z898" s="96"/>
      <c r="AA898" s="96"/>
      <c r="AB898" s="96"/>
      <c r="AC898" s="96"/>
      <c r="AD898" s="96"/>
      <c r="AE898" s="96"/>
      <c r="AH898" s="85"/>
      <c r="AI898" s="79"/>
      <c r="AL898" s="76"/>
      <c r="AN898" s="62"/>
      <c r="AO898" s="62"/>
      <c r="AP898" s="70"/>
      <c r="AY898" s="70"/>
      <c r="AZ898" s="62"/>
      <c r="BA898" s="62"/>
      <c r="BB898" s="62"/>
      <c r="BC898" s="62"/>
      <c r="BD898" s="62"/>
      <c r="BE898" s="62"/>
      <c r="BF898" s="62"/>
      <c r="BG898" s="62"/>
      <c r="BH898" s="62"/>
    </row>
    <row r="899" spans="1:60" s="68" customFormat="1" x14ac:dyDescent="0.2">
      <c r="A899" s="62"/>
      <c r="B899" s="62"/>
      <c r="C899" s="75"/>
      <c r="D899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7"/>
      <c r="X899" s="5"/>
      <c r="Y899" s="96"/>
      <c r="Z899" s="96"/>
      <c r="AA899" s="96"/>
      <c r="AB899" s="96"/>
      <c r="AC899" s="96"/>
      <c r="AD899" s="96"/>
      <c r="AE899" s="96"/>
      <c r="AH899" s="85"/>
      <c r="AI899" s="79"/>
      <c r="AL899" s="76"/>
      <c r="AN899" s="62"/>
      <c r="AO899" s="62"/>
      <c r="AP899" s="70"/>
      <c r="AY899" s="70"/>
      <c r="AZ899" s="62"/>
      <c r="BA899" s="62"/>
      <c r="BB899" s="62"/>
      <c r="BC899" s="62"/>
      <c r="BD899" s="62"/>
      <c r="BE899" s="62"/>
      <c r="BF899" s="62"/>
      <c r="BG899" s="62"/>
      <c r="BH899" s="62"/>
    </row>
    <row r="900" spans="1:60" s="68" customFormat="1" x14ac:dyDescent="0.2">
      <c r="A900" s="62"/>
      <c r="B900" s="62"/>
      <c r="C900" s="75"/>
      <c r="D900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7"/>
      <c r="X900" s="5"/>
      <c r="Y900" s="96"/>
      <c r="Z900" s="96"/>
      <c r="AA900" s="96"/>
      <c r="AB900" s="96"/>
      <c r="AC900" s="96"/>
      <c r="AD900" s="96"/>
      <c r="AE900" s="96"/>
      <c r="AH900" s="85"/>
      <c r="AI900" s="79"/>
      <c r="AL900" s="76"/>
      <c r="AN900" s="62"/>
      <c r="AO900" s="62"/>
      <c r="AP900" s="70"/>
      <c r="AY900" s="70"/>
      <c r="AZ900" s="62"/>
      <c r="BA900" s="62"/>
      <c r="BB900" s="62"/>
      <c r="BC900" s="62"/>
      <c r="BD900" s="62"/>
      <c r="BE900" s="62"/>
      <c r="BF900" s="62"/>
      <c r="BG900" s="62"/>
      <c r="BH900" s="62"/>
    </row>
    <row r="901" spans="1:60" s="68" customFormat="1" x14ac:dyDescent="0.2">
      <c r="A901" s="62"/>
      <c r="B901" s="62"/>
      <c r="C901" s="75"/>
      <c r="D901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7"/>
      <c r="X901" s="5"/>
      <c r="Y901" s="96"/>
      <c r="Z901" s="96"/>
      <c r="AA901" s="96"/>
      <c r="AB901" s="96"/>
      <c r="AC901" s="96"/>
      <c r="AD901" s="96"/>
      <c r="AE901" s="96"/>
      <c r="AH901" s="85"/>
      <c r="AI901" s="79"/>
      <c r="AL901" s="76"/>
      <c r="AN901" s="62"/>
      <c r="AO901" s="62"/>
      <c r="AP901" s="70"/>
      <c r="AY901" s="70"/>
      <c r="AZ901" s="62"/>
      <c r="BA901" s="62"/>
      <c r="BB901" s="62"/>
      <c r="BC901" s="62"/>
      <c r="BD901" s="62"/>
      <c r="BE901" s="62"/>
      <c r="BF901" s="62"/>
      <c r="BG901" s="62"/>
      <c r="BH901" s="62"/>
    </row>
    <row r="902" spans="1:60" s="68" customFormat="1" x14ac:dyDescent="0.2">
      <c r="A902" s="62"/>
      <c r="B902" s="62"/>
      <c r="C902" s="75"/>
      <c r="D90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7"/>
      <c r="X902" s="5"/>
      <c r="Y902" s="96"/>
      <c r="Z902" s="96"/>
      <c r="AA902" s="96"/>
      <c r="AB902" s="96"/>
      <c r="AC902" s="96"/>
      <c r="AD902" s="96"/>
      <c r="AE902" s="96"/>
      <c r="AH902" s="85"/>
      <c r="AI902" s="79"/>
      <c r="AL902" s="76"/>
      <c r="AN902" s="62"/>
      <c r="AO902" s="62"/>
      <c r="AP902" s="70"/>
      <c r="AY902" s="70"/>
      <c r="AZ902" s="62"/>
      <c r="BA902" s="62"/>
      <c r="BB902" s="62"/>
      <c r="BC902" s="62"/>
      <c r="BD902" s="62"/>
      <c r="BE902" s="62"/>
      <c r="BF902" s="62"/>
      <c r="BG902" s="62"/>
      <c r="BH902" s="62"/>
    </row>
    <row r="903" spans="1:60" s="68" customFormat="1" x14ac:dyDescent="0.2">
      <c r="A903" s="62"/>
      <c r="B903" s="62"/>
      <c r="C903" s="75"/>
      <c r="D903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7"/>
      <c r="X903" s="5"/>
      <c r="Y903" s="96"/>
      <c r="Z903" s="96"/>
      <c r="AA903" s="96"/>
      <c r="AB903" s="96"/>
      <c r="AC903" s="96"/>
      <c r="AD903" s="96"/>
      <c r="AE903" s="96"/>
      <c r="AH903" s="85"/>
      <c r="AI903" s="79"/>
      <c r="AL903" s="76"/>
      <c r="AN903" s="62"/>
      <c r="AO903" s="62"/>
      <c r="AP903" s="70"/>
      <c r="AY903" s="70"/>
      <c r="AZ903" s="62"/>
      <c r="BA903" s="62"/>
      <c r="BB903" s="62"/>
      <c r="BC903" s="62"/>
      <c r="BD903" s="62"/>
      <c r="BE903" s="62"/>
      <c r="BF903" s="62"/>
      <c r="BG903" s="62"/>
      <c r="BH903" s="62"/>
    </row>
    <row r="904" spans="1:60" s="68" customFormat="1" x14ac:dyDescent="0.2">
      <c r="A904" s="62"/>
      <c r="B904" s="62"/>
      <c r="C904" s="75"/>
      <c r="D904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7"/>
      <c r="X904" s="5"/>
      <c r="Y904" s="96"/>
      <c r="Z904" s="96"/>
      <c r="AA904" s="96"/>
      <c r="AB904" s="96"/>
      <c r="AC904" s="96"/>
      <c r="AD904" s="96"/>
      <c r="AE904" s="96"/>
      <c r="AH904" s="85"/>
      <c r="AI904" s="79"/>
      <c r="AL904" s="76"/>
      <c r="AN904" s="62"/>
      <c r="AO904" s="62"/>
      <c r="AP904" s="70"/>
      <c r="AY904" s="70"/>
      <c r="AZ904" s="62"/>
      <c r="BA904" s="62"/>
      <c r="BB904" s="62"/>
      <c r="BC904" s="62"/>
      <c r="BD904" s="62"/>
      <c r="BE904" s="62"/>
      <c r="BF904" s="62"/>
      <c r="BG904" s="62"/>
      <c r="BH904" s="62"/>
    </row>
    <row r="905" spans="1:60" s="68" customFormat="1" x14ac:dyDescent="0.2">
      <c r="A905" s="62"/>
      <c r="B905" s="62"/>
      <c r="C905" s="75"/>
      <c r="D905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7"/>
      <c r="X905" s="5"/>
      <c r="Y905" s="96"/>
      <c r="Z905" s="96"/>
      <c r="AA905" s="96"/>
      <c r="AB905" s="96"/>
      <c r="AC905" s="96"/>
      <c r="AD905" s="96"/>
      <c r="AE905" s="96"/>
      <c r="AH905" s="85"/>
      <c r="AI905" s="79"/>
      <c r="AL905" s="76"/>
      <c r="AN905" s="62"/>
      <c r="AO905" s="62"/>
      <c r="AP905" s="70"/>
      <c r="AY905" s="70"/>
      <c r="AZ905" s="62"/>
      <c r="BA905" s="62"/>
      <c r="BB905" s="62"/>
      <c r="BC905" s="62"/>
      <c r="BD905" s="62"/>
      <c r="BE905" s="62"/>
      <c r="BF905" s="62"/>
      <c r="BG905" s="62"/>
      <c r="BH905" s="62"/>
    </row>
    <row r="906" spans="1:60" s="68" customFormat="1" x14ac:dyDescent="0.2">
      <c r="A906" s="62"/>
      <c r="B906" s="62"/>
      <c r="C906" s="75"/>
      <c r="D906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7"/>
      <c r="X906" s="5"/>
      <c r="Y906" s="96"/>
      <c r="Z906" s="96"/>
      <c r="AA906" s="96"/>
      <c r="AB906" s="96"/>
      <c r="AC906" s="96"/>
      <c r="AD906" s="96"/>
      <c r="AE906" s="96"/>
      <c r="AH906" s="85"/>
      <c r="AI906" s="79"/>
      <c r="AL906" s="76"/>
      <c r="AN906" s="62"/>
      <c r="AO906" s="62"/>
      <c r="AP906" s="70"/>
      <c r="AY906" s="70"/>
      <c r="AZ906" s="62"/>
      <c r="BA906" s="62"/>
      <c r="BB906" s="62"/>
      <c r="BC906" s="62"/>
      <c r="BD906" s="62"/>
      <c r="BE906" s="62"/>
      <c r="BF906" s="62"/>
      <c r="BG906" s="62"/>
      <c r="BH906" s="62"/>
    </row>
    <row r="907" spans="1:60" s="68" customFormat="1" x14ac:dyDescent="0.2">
      <c r="A907" s="62"/>
      <c r="B907" s="62"/>
      <c r="C907" s="75"/>
      <c r="D907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7"/>
      <c r="X907" s="5"/>
      <c r="Y907" s="96"/>
      <c r="Z907" s="96"/>
      <c r="AA907" s="96"/>
      <c r="AB907" s="96"/>
      <c r="AC907" s="96"/>
      <c r="AD907" s="96"/>
      <c r="AE907" s="96"/>
      <c r="AH907" s="85"/>
      <c r="AI907" s="79"/>
      <c r="AL907" s="76"/>
      <c r="AN907" s="62"/>
      <c r="AO907" s="62"/>
      <c r="AP907" s="70"/>
      <c r="AY907" s="70"/>
      <c r="AZ907" s="62"/>
      <c r="BA907" s="62"/>
      <c r="BB907" s="62"/>
      <c r="BC907" s="62"/>
      <c r="BD907" s="62"/>
      <c r="BE907" s="62"/>
      <c r="BF907" s="62"/>
      <c r="BG907" s="62"/>
      <c r="BH907" s="62"/>
    </row>
    <row r="908" spans="1:60" s="68" customFormat="1" x14ac:dyDescent="0.2">
      <c r="A908" s="62"/>
      <c r="B908" s="62"/>
      <c r="C908" s="75"/>
      <c r="D908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7"/>
      <c r="X908" s="5"/>
      <c r="Y908" s="96"/>
      <c r="Z908" s="96"/>
      <c r="AA908" s="96"/>
      <c r="AB908" s="96"/>
      <c r="AC908" s="96"/>
      <c r="AD908" s="96"/>
      <c r="AE908" s="96"/>
      <c r="AH908" s="85"/>
      <c r="AI908" s="79"/>
      <c r="AL908" s="76"/>
      <c r="AN908" s="62"/>
      <c r="AO908" s="62"/>
      <c r="AP908" s="70"/>
      <c r="AY908" s="70"/>
      <c r="AZ908" s="62"/>
      <c r="BA908" s="62"/>
      <c r="BB908" s="62"/>
      <c r="BC908" s="62"/>
      <c r="BD908" s="62"/>
      <c r="BE908" s="62"/>
      <c r="BF908" s="62"/>
      <c r="BG908" s="62"/>
      <c r="BH908" s="62"/>
    </row>
    <row r="909" spans="1:60" s="68" customFormat="1" x14ac:dyDescent="0.2">
      <c r="A909" s="62"/>
      <c r="B909" s="62"/>
      <c r="C909" s="75"/>
      <c r="D909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7"/>
      <c r="X909" s="5"/>
      <c r="Y909" s="96"/>
      <c r="Z909" s="96"/>
      <c r="AA909" s="96"/>
      <c r="AB909" s="96"/>
      <c r="AC909" s="96"/>
      <c r="AD909" s="96"/>
      <c r="AE909" s="96"/>
      <c r="AH909" s="85"/>
      <c r="AI909" s="79"/>
      <c r="AL909" s="76"/>
      <c r="AN909" s="62"/>
      <c r="AO909" s="62"/>
      <c r="AP909" s="70"/>
      <c r="AY909" s="70"/>
      <c r="AZ909" s="62"/>
      <c r="BA909" s="62"/>
      <c r="BB909" s="62"/>
      <c r="BC909" s="62"/>
      <c r="BD909" s="62"/>
      <c r="BE909" s="62"/>
      <c r="BF909" s="62"/>
      <c r="BG909" s="62"/>
      <c r="BH909" s="62"/>
    </row>
    <row r="910" spans="1:60" s="68" customFormat="1" x14ac:dyDescent="0.2">
      <c r="A910" s="62"/>
      <c r="B910" s="62"/>
      <c r="C910" s="75"/>
      <c r="D910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7"/>
      <c r="X910" s="5"/>
      <c r="Y910" s="96"/>
      <c r="Z910" s="96"/>
      <c r="AA910" s="96"/>
      <c r="AB910" s="96"/>
      <c r="AC910" s="96"/>
      <c r="AD910" s="96"/>
      <c r="AE910" s="96"/>
      <c r="AH910" s="85"/>
      <c r="AI910" s="79"/>
      <c r="AL910" s="76"/>
      <c r="AN910" s="62"/>
      <c r="AO910" s="62"/>
      <c r="AP910" s="70"/>
      <c r="AY910" s="70"/>
      <c r="AZ910" s="62"/>
      <c r="BA910" s="62"/>
      <c r="BB910" s="62"/>
      <c r="BC910" s="62"/>
      <c r="BD910" s="62"/>
      <c r="BE910" s="62"/>
      <c r="BF910" s="62"/>
      <c r="BG910" s="62"/>
      <c r="BH910" s="62"/>
    </row>
    <row r="911" spans="1:60" s="68" customFormat="1" x14ac:dyDescent="0.2">
      <c r="A911" s="62"/>
      <c r="B911" s="62"/>
      <c r="C911" s="75"/>
      <c r="D911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7"/>
      <c r="X911" s="5"/>
      <c r="Y911" s="96"/>
      <c r="Z911" s="96"/>
      <c r="AA911" s="96"/>
      <c r="AB911" s="96"/>
      <c r="AC911" s="96"/>
      <c r="AD911" s="96"/>
      <c r="AE911" s="96"/>
      <c r="AH911" s="85"/>
      <c r="AI911" s="79"/>
      <c r="AL911" s="76"/>
      <c r="AN911" s="62"/>
      <c r="AO911" s="62"/>
      <c r="AP911" s="70"/>
      <c r="AY911" s="70"/>
      <c r="AZ911" s="62"/>
      <c r="BA911" s="62"/>
      <c r="BB911" s="62"/>
      <c r="BC911" s="62"/>
      <c r="BD911" s="62"/>
      <c r="BE911" s="62"/>
      <c r="BF911" s="62"/>
      <c r="BG911" s="62"/>
      <c r="BH911" s="62"/>
    </row>
    <row r="912" spans="1:60" s="68" customFormat="1" x14ac:dyDescent="0.2">
      <c r="A912" s="62"/>
      <c r="B912" s="62"/>
      <c r="C912" s="75"/>
      <c r="D91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7"/>
      <c r="X912" s="5"/>
      <c r="Y912" s="96"/>
      <c r="Z912" s="96"/>
      <c r="AA912" s="96"/>
      <c r="AB912" s="96"/>
      <c r="AC912" s="96"/>
      <c r="AD912" s="96"/>
      <c r="AE912" s="96"/>
      <c r="AH912" s="85"/>
      <c r="AI912" s="79"/>
      <c r="AL912" s="76"/>
      <c r="AN912" s="62"/>
      <c r="AO912" s="62"/>
      <c r="AP912" s="70"/>
      <c r="AY912" s="70"/>
      <c r="AZ912" s="62"/>
      <c r="BA912" s="62"/>
      <c r="BB912" s="62"/>
      <c r="BC912" s="62"/>
      <c r="BD912" s="62"/>
      <c r="BE912" s="62"/>
      <c r="BF912" s="62"/>
      <c r="BG912" s="62"/>
      <c r="BH912" s="62"/>
    </row>
    <row r="913" spans="1:60" s="68" customFormat="1" x14ac:dyDescent="0.2">
      <c r="A913" s="62"/>
      <c r="B913" s="62"/>
      <c r="C913" s="75"/>
      <c r="D913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7"/>
      <c r="X913" s="5"/>
      <c r="Y913" s="96"/>
      <c r="Z913" s="96"/>
      <c r="AA913" s="96"/>
      <c r="AB913" s="96"/>
      <c r="AC913" s="96"/>
      <c r="AD913" s="96"/>
      <c r="AE913" s="96"/>
      <c r="AH913" s="85"/>
      <c r="AI913" s="79"/>
      <c r="AL913" s="76"/>
      <c r="AN913" s="62"/>
      <c r="AO913" s="62"/>
      <c r="AP913" s="70"/>
      <c r="AY913" s="70"/>
      <c r="AZ913" s="62"/>
      <c r="BA913" s="62"/>
      <c r="BB913" s="62"/>
      <c r="BC913" s="62"/>
      <c r="BD913" s="62"/>
      <c r="BE913" s="62"/>
      <c r="BF913" s="62"/>
      <c r="BG913" s="62"/>
      <c r="BH913" s="62"/>
    </row>
    <row r="914" spans="1:60" s="68" customFormat="1" x14ac:dyDescent="0.2">
      <c r="A914" s="62"/>
      <c r="B914" s="62"/>
      <c r="C914" s="75"/>
      <c r="D914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7"/>
      <c r="X914" s="5"/>
      <c r="Y914" s="96"/>
      <c r="Z914" s="96"/>
      <c r="AA914" s="96"/>
      <c r="AB914" s="96"/>
      <c r="AC914" s="96"/>
      <c r="AD914" s="96"/>
      <c r="AE914" s="96"/>
      <c r="AH914" s="85"/>
      <c r="AI914" s="79"/>
      <c r="AL914" s="76"/>
      <c r="AN914" s="62"/>
      <c r="AO914" s="62"/>
      <c r="AP914" s="70"/>
      <c r="AY914" s="70"/>
      <c r="AZ914" s="62"/>
      <c r="BA914" s="62"/>
      <c r="BB914" s="62"/>
      <c r="BC914" s="62"/>
      <c r="BD914" s="62"/>
      <c r="BE914" s="62"/>
      <c r="BF914" s="62"/>
      <c r="BG914" s="62"/>
      <c r="BH914" s="62"/>
    </row>
    <row r="915" spans="1:60" s="68" customFormat="1" x14ac:dyDescent="0.2">
      <c r="A915" s="62"/>
      <c r="B915" s="62"/>
      <c r="C915" s="75"/>
      <c r="D915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7"/>
      <c r="X915" s="5"/>
      <c r="Y915" s="96"/>
      <c r="Z915" s="96"/>
      <c r="AA915" s="96"/>
      <c r="AB915" s="96"/>
      <c r="AC915" s="96"/>
      <c r="AD915" s="96"/>
      <c r="AE915" s="96"/>
      <c r="AH915" s="85"/>
      <c r="AI915" s="79"/>
      <c r="AL915" s="76"/>
      <c r="AN915" s="62"/>
      <c r="AO915" s="62"/>
      <c r="AP915" s="70"/>
      <c r="AY915" s="70"/>
      <c r="AZ915" s="62"/>
      <c r="BA915" s="62"/>
      <c r="BB915" s="62"/>
      <c r="BC915" s="62"/>
      <c r="BD915" s="62"/>
      <c r="BE915" s="62"/>
      <c r="BF915" s="62"/>
      <c r="BG915" s="62"/>
      <c r="BH915" s="62"/>
    </row>
    <row r="916" spans="1:60" s="68" customFormat="1" x14ac:dyDescent="0.2">
      <c r="A916" s="62"/>
      <c r="B916" s="62"/>
      <c r="C916" s="75"/>
      <c r="D916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7"/>
      <c r="X916" s="5"/>
      <c r="Y916" s="96"/>
      <c r="Z916" s="96"/>
      <c r="AA916" s="96"/>
      <c r="AB916" s="96"/>
      <c r="AC916" s="96"/>
      <c r="AD916" s="96"/>
      <c r="AE916" s="96"/>
      <c r="AH916" s="85"/>
      <c r="AI916" s="79"/>
      <c r="AL916" s="76"/>
      <c r="AN916" s="62"/>
      <c r="AO916" s="62"/>
      <c r="AP916" s="70"/>
      <c r="AY916" s="70"/>
      <c r="AZ916" s="62"/>
      <c r="BA916" s="62"/>
      <c r="BB916" s="62"/>
      <c r="BC916" s="62"/>
      <c r="BD916" s="62"/>
      <c r="BE916" s="62"/>
      <c r="BF916" s="62"/>
      <c r="BG916" s="62"/>
      <c r="BH916" s="62"/>
    </row>
    <row r="917" spans="1:60" s="68" customFormat="1" x14ac:dyDescent="0.2">
      <c r="A917" s="62"/>
      <c r="B917" s="62"/>
      <c r="C917" s="75"/>
      <c r="D917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7"/>
      <c r="X917" s="5"/>
      <c r="Y917" s="96"/>
      <c r="Z917" s="96"/>
      <c r="AA917" s="96"/>
      <c r="AB917" s="96"/>
      <c r="AC917" s="96"/>
      <c r="AD917" s="96"/>
      <c r="AE917" s="96"/>
      <c r="AH917" s="85"/>
      <c r="AI917" s="79"/>
      <c r="AL917" s="76"/>
      <c r="AN917" s="62"/>
      <c r="AO917" s="62"/>
      <c r="AP917" s="70"/>
      <c r="AY917" s="70"/>
      <c r="AZ917" s="62"/>
      <c r="BA917" s="62"/>
      <c r="BB917" s="62"/>
      <c r="BC917" s="62"/>
      <c r="BD917" s="62"/>
      <c r="BE917" s="62"/>
      <c r="BF917" s="62"/>
      <c r="BG917" s="62"/>
      <c r="BH917" s="62"/>
    </row>
    <row r="918" spans="1:60" s="68" customFormat="1" x14ac:dyDescent="0.2">
      <c r="A918" s="62"/>
      <c r="B918" s="62"/>
      <c r="C918" s="75"/>
      <c r="D918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7"/>
      <c r="X918" s="5"/>
      <c r="Y918" s="96"/>
      <c r="Z918" s="96"/>
      <c r="AA918" s="96"/>
      <c r="AB918" s="96"/>
      <c r="AC918" s="96"/>
      <c r="AD918" s="96"/>
      <c r="AE918" s="96"/>
      <c r="AH918" s="85"/>
      <c r="AI918" s="79"/>
      <c r="AL918" s="76"/>
      <c r="AN918" s="62"/>
      <c r="AO918" s="62"/>
      <c r="AP918" s="70"/>
      <c r="AY918" s="70"/>
      <c r="AZ918" s="62"/>
      <c r="BA918" s="62"/>
      <c r="BB918" s="62"/>
      <c r="BC918" s="62"/>
      <c r="BD918" s="62"/>
      <c r="BE918" s="62"/>
      <c r="BF918" s="62"/>
      <c r="BG918" s="62"/>
      <c r="BH918" s="62"/>
    </row>
    <row r="919" spans="1:60" s="68" customFormat="1" x14ac:dyDescent="0.2">
      <c r="A919" s="62"/>
      <c r="B919" s="62"/>
      <c r="C919" s="75"/>
      <c r="D919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7"/>
      <c r="X919" s="5"/>
      <c r="Y919" s="96"/>
      <c r="Z919" s="96"/>
      <c r="AA919" s="96"/>
      <c r="AB919" s="96"/>
      <c r="AC919" s="96"/>
      <c r="AD919" s="96"/>
      <c r="AE919" s="96"/>
      <c r="AH919" s="85"/>
      <c r="AI919" s="79"/>
      <c r="AL919" s="76"/>
      <c r="AN919" s="62"/>
      <c r="AO919" s="62"/>
      <c r="AP919" s="70"/>
      <c r="AY919" s="70"/>
      <c r="AZ919" s="62"/>
      <c r="BA919" s="62"/>
      <c r="BB919" s="62"/>
      <c r="BC919" s="62"/>
      <c r="BD919" s="62"/>
      <c r="BE919" s="62"/>
      <c r="BF919" s="62"/>
      <c r="BG919" s="62"/>
      <c r="BH919" s="62"/>
    </row>
    <row r="920" spans="1:60" s="68" customFormat="1" x14ac:dyDescent="0.2">
      <c r="A920" s="62"/>
      <c r="B920" s="62"/>
      <c r="C920" s="75"/>
      <c r="D920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7"/>
      <c r="X920" s="5"/>
      <c r="Y920" s="96"/>
      <c r="Z920" s="96"/>
      <c r="AA920" s="96"/>
      <c r="AB920" s="96"/>
      <c r="AC920" s="96"/>
      <c r="AD920" s="96"/>
      <c r="AE920" s="96"/>
      <c r="AH920" s="85"/>
      <c r="AI920" s="79"/>
      <c r="AL920" s="76"/>
      <c r="AN920" s="62"/>
      <c r="AO920" s="62"/>
      <c r="AP920" s="70"/>
      <c r="AY920" s="70"/>
      <c r="AZ920" s="62"/>
      <c r="BA920" s="62"/>
      <c r="BB920" s="62"/>
      <c r="BC920" s="62"/>
      <c r="BD920" s="62"/>
      <c r="BE920" s="62"/>
      <c r="BF920" s="62"/>
      <c r="BG920" s="62"/>
      <c r="BH920" s="62"/>
    </row>
    <row r="921" spans="1:60" s="68" customFormat="1" x14ac:dyDescent="0.2">
      <c r="A921" s="62"/>
      <c r="B921" s="62"/>
      <c r="C921" s="75"/>
      <c r="D921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7"/>
      <c r="X921" s="5"/>
      <c r="Y921" s="96"/>
      <c r="Z921" s="96"/>
      <c r="AA921" s="96"/>
      <c r="AB921" s="96"/>
      <c r="AC921" s="96"/>
      <c r="AD921" s="96"/>
      <c r="AE921" s="96"/>
      <c r="AH921" s="85"/>
      <c r="AI921" s="79"/>
      <c r="AL921" s="76"/>
      <c r="AN921" s="62"/>
      <c r="AO921" s="62"/>
      <c r="AP921" s="70"/>
      <c r="AY921" s="70"/>
      <c r="AZ921" s="62"/>
      <c r="BA921" s="62"/>
      <c r="BB921" s="62"/>
      <c r="BC921" s="62"/>
      <c r="BD921" s="62"/>
      <c r="BE921" s="62"/>
      <c r="BF921" s="62"/>
      <c r="BG921" s="62"/>
      <c r="BH921" s="62"/>
    </row>
    <row r="922" spans="1:60" s="68" customFormat="1" x14ac:dyDescent="0.2">
      <c r="A922" s="62"/>
      <c r="B922" s="62"/>
      <c r="C922" s="75"/>
      <c r="D92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7"/>
      <c r="X922" s="5"/>
      <c r="Y922" s="96"/>
      <c r="Z922" s="96"/>
      <c r="AA922" s="96"/>
      <c r="AB922" s="96"/>
      <c r="AC922" s="96"/>
      <c r="AD922" s="96"/>
      <c r="AE922" s="96"/>
      <c r="AH922" s="85"/>
      <c r="AI922" s="79"/>
      <c r="AL922" s="76"/>
      <c r="AN922" s="62"/>
      <c r="AO922" s="62"/>
      <c r="AP922" s="70"/>
      <c r="AY922" s="70"/>
      <c r="AZ922" s="62"/>
      <c r="BA922" s="62"/>
      <c r="BB922" s="62"/>
      <c r="BC922" s="62"/>
      <c r="BD922" s="62"/>
      <c r="BE922" s="62"/>
      <c r="BF922" s="62"/>
      <c r="BG922" s="62"/>
      <c r="BH922" s="62"/>
    </row>
    <row r="923" spans="1:60" s="68" customFormat="1" x14ac:dyDescent="0.2">
      <c r="A923" s="62"/>
      <c r="B923" s="62"/>
      <c r="C923" s="75"/>
      <c r="D923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7"/>
      <c r="X923" s="5"/>
      <c r="Y923" s="96"/>
      <c r="Z923" s="96"/>
      <c r="AA923" s="96"/>
      <c r="AB923" s="96"/>
      <c r="AC923" s="96"/>
      <c r="AD923" s="96"/>
      <c r="AE923" s="96"/>
      <c r="AH923" s="85"/>
      <c r="AI923" s="79"/>
      <c r="AL923" s="76"/>
      <c r="AN923" s="62"/>
      <c r="AO923" s="62"/>
      <c r="AP923" s="70"/>
      <c r="AY923" s="70"/>
      <c r="AZ923" s="62"/>
      <c r="BA923" s="62"/>
      <c r="BB923" s="62"/>
      <c r="BC923" s="62"/>
      <c r="BD923" s="62"/>
      <c r="BE923" s="62"/>
      <c r="BF923" s="62"/>
      <c r="BG923" s="62"/>
      <c r="BH923" s="62"/>
    </row>
    <row r="924" spans="1:60" s="68" customFormat="1" x14ac:dyDescent="0.2">
      <c r="A924" s="62"/>
      <c r="B924" s="62"/>
      <c r="C924" s="75"/>
      <c r="D924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7"/>
      <c r="X924" s="5"/>
      <c r="Y924" s="96"/>
      <c r="Z924" s="96"/>
      <c r="AA924" s="96"/>
      <c r="AB924" s="96"/>
      <c r="AC924" s="96"/>
      <c r="AD924" s="96"/>
      <c r="AE924" s="96"/>
      <c r="AH924" s="85"/>
      <c r="AI924" s="79"/>
      <c r="AL924" s="76"/>
      <c r="AN924" s="62"/>
      <c r="AO924" s="62"/>
      <c r="AP924" s="70"/>
      <c r="AY924" s="70"/>
      <c r="AZ924" s="62"/>
      <c r="BA924" s="62"/>
      <c r="BB924" s="62"/>
      <c r="BC924" s="62"/>
      <c r="BD924" s="62"/>
      <c r="BE924" s="62"/>
      <c r="BF924" s="62"/>
      <c r="BG924" s="62"/>
      <c r="BH924" s="62"/>
    </row>
    <row r="925" spans="1:60" s="68" customFormat="1" x14ac:dyDescent="0.2">
      <c r="A925" s="62"/>
      <c r="B925" s="62"/>
      <c r="C925" s="75"/>
      <c r="D925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7"/>
      <c r="X925" s="5"/>
      <c r="Y925" s="96"/>
      <c r="Z925" s="96"/>
      <c r="AA925" s="96"/>
      <c r="AB925" s="96"/>
      <c r="AC925" s="96"/>
      <c r="AD925" s="96"/>
      <c r="AE925" s="96"/>
      <c r="AH925" s="85"/>
      <c r="AI925" s="79"/>
      <c r="AL925" s="76"/>
      <c r="AN925" s="62"/>
      <c r="AO925" s="62"/>
      <c r="AP925" s="70"/>
      <c r="AY925" s="70"/>
      <c r="AZ925" s="62"/>
      <c r="BA925" s="62"/>
      <c r="BB925" s="62"/>
      <c r="BC925" s="62"/>
      <c r="BD925" s="62"/>
      <c r="BE925" s="62"/>
      <c r="BF925" s="62"/>
      <c r="BG925" s="62"/>
      <c r="BH925" s="62"/>
    </row>
    <row r="926" spans="1:60" s="68" customFormat="1" x14ac:dyDescent="0.2">
      <c r="A926" s="62"/>
      <c r="B926" s="62"/>
      <c r="C926" s="75"/>
      <c r="D926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7"/>
      <c r="X926" s="5"/>
      <c r="Y926" s="96"/>
      <c r="Z926" s="96"/>
      <c r="AA926" s="96"/>
      <c r="AB926" s="96"/>
      <c r="AC926" s="96"/>
      <c r="AD926" s="96"/>
      <c r="AE926" s="96"/>
      <c r="AH926" s="85"/>
      <c r="AI926" s="79"/>
      <c r="AL926" s="76"/>
      <c r="AN926" s="62"/>
      <c r="AO926" s="62"/>
      <c r="AP926" s="70"/>
      <c r="AY926" s="70"/>
      <c r="AZ926" s="62"/>
      <c r="BA926" s="62"/>
      <c r="BB926" s="62"/>
      <c r="BC926" s="62"/>
      <c r="BD926" s="62"/>
      <c r="BE926" s="62"/>
      <c r="BF926" s="62"/>
      <c r="BG926" s="62"/>
      <c r="BH926" s="62"/>
    </row>
    <row r="927" spans="1:60" s="68" customFormat="1" x14ac:dyDescent="0.2">
      <c r="A927" s="62"/>
      <c r="B927" s="62"/>
      <c r="C927" s="75"/>
      <c r="D927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7"/>
      <c r="X927" s="5"/>
      <c r="Y927" s="96"/>
      <c r="Z927" s="96"/>
      <c r="AA927" s="96"/>
      <c r="AB927" s="96"/>
      <c r="AC927" s="96"/>
      <c r="AD927" s="96"/>
      <c r="AE927" s="96"/>
      <c r="AH927" s="85"/>
      <c r="AI927" s="79"/>
      <c r="AL927" s="76"/>
      <c r="AN927" s="62"/>
      <c r="AO927" s="62"/>
      <c r="AP927" s="70"/>
      <c r="AY927" s="70"/>
      <c r="AZ927" s="62"/>
      <c r="BA927" s="62"/>
      <c r="BB927" s="62"/>
      <c r="BC927" s="62"/>
      <c r="BD927" s="62"/>
      <c r="BE927" s="62"/>
      <c r="BF927" s="62"/>
      <c r="BG927" s="62"/>
      <c r="BH927" s="62"/>
    </row>
    <row r="928" spans="1:60" s="68" customFormat="1" x14ac:dyDescent="0.2">
      <c r="A928" s="62"/>
      <c r="B928" s="62"/>
      <c r="C928" s="75"/>
      <c r="D928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7"/>
      <c r="X928" s="5"/>
      <c r="Y928" s="96"/>
      <c r="Z928" s="96"/>
      <c r="AA928" s="96"/>
      <c r="AB928" s="96"/>
      <c r="AC928" s="96"/>
      <c r="AD928" s="96"/>
      <c r="AE928" s="96"/>
      <c r="AH928" s="85"/>
      <c r="AI928" s="79"/>
      <c r="AL928" s="76"/>
      <c r="AN928" s="62"/>
      <c r="AO928" s="62"/>
      <c r="AP928" s="70"/>
      <c r="AY928" s="70"/>
      <c r="AZ928" s="62"/>
      <c r="BA928" s="62"/>
      <c r="BB928" s="62"/>
      <c r="BC928" s="62"/>
      <c r="BD928" s="62"/>
      <c r="BE928" s="62"/>
      <c r="BF928" s="62"/>
      <c r="BG928" s="62"/>
      <c r="BH928" s="62"/>
    </row>
    <row r="929" spans="1:60" s="68" customFormat="1" x14ac:dyDescent="0.2">
      <c r="A929" s="62"/>
      <c r="B929" s="62"/>
      <c r="C929" s="75"/>
      <c r="D929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7"/>
      <c r="X929" s="5"/>
      <c r="Y929" s="96"/>
      <c r="Z929" s="96"/>
      <c r="AA929" s="96"/>
      <c r="AB929" s="96"/>
      <c r="AC929" s="96"/>
      <c r="AD929" s="96"/>
      <c r="AE929" s="96"/>
      <c r="AH929" s="85"/>
      <c r="AI929" s="79"/>
      <c r="AL929" s="76"/>
      <c r="AN929" s="62"/>
      <c r="AO929" s="62"/>
      <c r="AP929" s="70"/>
      <c r="AY929" s="70"/>
      <c r="AZ929" s="62"/>
      <c r="BA929" s="62"/>
      <c r="BB929" s="62"/>
      <c r="BC929" s="62"/>
      <c r="BD929" s="62"/>
      <c r="BE929" s="62"/>
      <c r="BF929" s="62"/>
      <c r="BG929" s="62"/>
      <c r="BH929" s="62"/>
    </row>
    <row r="930" spans="1:60" s="68" customFormat="1" x14ac:dyDescent="0.2">
      <c r="A930" s="62"/>
      <c r="B930" s="62"/>
      <c r="C930" s="75"/>
      <c r="D930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7"/>
      <c r="X930" s="5"/>
      <c r="Y930" s="96"/>
      <c r="Z930" s="96"/>
      <c r="AA930" s="96"/>
      <c r="AB930" s="96"/>
      <c r="AC930" s="96"/>
      <c r="AD930" s="96"/>
      <c r="AE930" s="96"/>
      <c r="AH930" s="85"/>
      <c r="AI930" s="79"/>
      <c r="AL930" s="76"/>
      <c r="AN930" s="62"/>
      <c r="AO930" s="62"/>
      <c r="AP930" s="70"/>
      <c r="AY930" s="70"/>
      <c r="AZ930" s="62"/>
      <c r="BA930" s="62"/>
      <c r="BB930" s="62"/>
      <c r="BC930" s="62"/>
      <c r="BD930" s="62"/>
      <c r="BE930" s="62"/>
      <c r="BF930" s="62"/>
      <c r="BG930" s="62"/>
      <c r="BH930" s="62"/>
    </row>
    <row r="931" spans="1:60" s="68" customFormat="1" x14ac:dyDescent="0.2">
      <c r="A931" s="62"/>
      <c r="B931" s="62"/>
      <c r="C931" s="75"/>
      <c r="D931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7"/>
      <c r="X931" s="5"/>
      <c r="Y931" s="96"/>
      <c r="Z931" s="96"/>
      <c r="AA931" s="96"/>
      <c r="AB931" s="96"/>
      <c r="AC931" s="96"/>
      <c r="AD931" s="96"/>
      <c r="AE931" s="96"/>
      <c r="AH931" s="85"/>
      <c r="AI931" s="79"/>
      <c r="AL931" s="76"/>
      <c r="AN931" s="62"/>
      <c r="AO931" s="62"/>
      <c r="AP931" s="70"/>
      <c r="AY931" s="70"/>
      <c r="AZ931" s="62"/>
      <c r="BA931" s="62"/>
      <c r="BB931" s="62"/>
      <c r="BC931" s="62"/>
      <c r="BD931" s="62"/>
      <c r="BE931" s="62"/>
      <c r="BF931" s="62"/>
      <c r="BG931" s="62"/>
      <c r="BH931" s="62"/>
    </row>
    <row r="932" spans="1:60" s="68" customFormat="1" x14ac:dyDescent="0.2">
      <c r="A932" s="62"/>
      <c r="B932" s="62"/>
      <c r="C932" s="75"/>
      <c r="D93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7"/>
      <c r="X932" s="5"/>
      <c r="Y932" s="96"/>
      <c r="Z932" s="96"/>
      <c r="AA932" s="96"/>
      <c r="AB932" s="96"/>
      <c r="AC932" s="96"/>
      <c r="AD932" s="96"/>
      <c r="AE932" s="96"/>
      <c r="AH932" s="85"/>
      <c r="AI932" s="79"/>
      <c r="AL932" s="76"/>
      <c r="AN932" s="62"/>
      <c r="AO932" s="62"/>
      <c r="AP932" s="70"/>
      <c r="AY932" s="70"/>
      <c r="AZ932" s="62"/>
      <c r="BA932" s="62"/>
      <c r="BB932" s="62"/>
      <c r="BC932" s="62"/>
      <c r="BD932" s="62"/>
      <c r="BE932" s="62"/>
      <c r="BF932" s="62"/>
      <c r="BG932" s="62"/>
      <c r="BH932" s="62"/>
    </row>
    <row r="933" spans="1:60" s="68" customFormat="1" x14ac:dyDescent="0.2">
      <c r="A933" s="62"/>
      <c r="B933" s="62"/>
      <c r="C933" s="75"/>
      <c r="D933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7"/>
      <c r="X933" s="5"/>
      <c r="Y933" s="96"/>
      <c r="Z933" s="96"/>
      <c r="AA933" s="96"/>
      <c r="AB933" s="96"/>
      <c r="AC933" s="96"/>
      <c r="AD933" s="96"/>
      <c r="AE933" s="96"/>
      <c r="AH933" s="85"/>
      <c r="AI933" s="79"/>
      <c r="AL933" s="76"/>
      <c r="AN933" s="62"/>
      <c r="AO933" s="62"/>
      <c r="AP933" s="70"/>
      <c r="AY933" s="70"/>
      <c r="AZ933" s="62"/>
      <c r="BA933" s="62"/>
      <c r="BB933" s="62"/>
      <c r="BC933" s="62"/>
      <c r="BD933" s="62"/>
      <c r="BE933" s="62"/>
      <c r="BF933" s="62"/>
      <c r="BG933" s="62"/>
      <c r="BH933" s="62"/>
    </row>
    <row r="934" spans="1:60" s="68" customFormat="1" x14ac:dyDescent="0.2">
      <c r="A934" s="62"/>
      <c r="B934" s="62"/>
      <c r="C934" s="75"/>
      <c r="D934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7"/>
      <c r="X934" s="5"/>
      <c r="Y934" s="96"/>
      <c r="Z934" s="96"/>
      <c r="AA934" s="96"/>
      <c r="AB934" s="96"/>
      <c r="AC934" s="96"/>
      <c r="AD934" s="96"/>
      <c r="AE934" s="96"/>
      <c r="AH934" s="85"/>
      <c r="AI934" s="79"/>
      <c r="AL934" s="76"/>
      <c r="AN934" s="62"/>
      <c r="AO934" s="62"/>
      <c r="AP934" s="70"/>
      <c r="AY934" s="70"/>
      <c r="AZ934" s="62"/>
      <c r="BA934" s="62"/>
      <c r="BB934" s="62"/>
      <c r="BC934" s="62"/>
      <c r="BD934" s="62"/>
      <c r="BE934" s="62"/>
      <c r="BF934" s="62"/>
      <c r="BG934" s="62"/>
      <c r="BH934" s="62"/>
    </row>
    <row r="935" spans="1:60" s="68" customFormat="1" x14ac:dyDescent="0.2">
      <c r="A935" s="62"/>
      <c r="B935" s="62"/>
      <c r="C935" s="75"/>
      <c r="D935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7"/>
      <c r="X935" s="5"/>
      <c r="Y935" s="96"/>
      <c r="Z935" s="96"/>
      <c r="AA935" s="96"/>
      <c r="AB935" s="96"/>
      <c r="AC935" s="96"/>
      <c r="AD935" s="96"/>
      <c r="AE935" s="96"/>
      <c r="AH935" s="85"/>
      <c r="AI935" s="79"/>
      <c r="AL935" s="76"/>
      <c r="AN935" s="62"/>
      <c r="AO935" s="62"/>
      <c r="AP935" s="70"/>
      <c r="AY935" s="70"/>
      <c r="AZ935" s="62"/>
      <c r="BA935" s="62"/>
      <c r="BB935" s="62"/>
      <c r="BC935" s="62"/>
      <c r="BD935" s="62"/>
      <c r="BE935" s="62"/>
      <c r="BF935" s="62"/>
      <c r="BG935" s="62"/>
      <c r="BH935" s="62"/>
    </row>
    <row r="936" spans="1:60" s="68" customFormat="1" x14ac:dyDescent="0.2">
      <c r="A936" s="62"/>
      <c r="B936" s="62"/>
      <c r="C936" s="75"/>
      <c r="D936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7"/>
      <c r="X936" s="5"/>
      <c r="Y936" s="96"/>
      <c r="Z936" s="96"/>
      <c r="AA936" s="96"/>
      <c r="AB936" s="96"/>
      <c r="AC936" s="96"/>
      <c r="AD936" s="96"/>
      <c r="AE936" s="96"/>
      <c r="AH936" s="85"/>
      <c r="AI936" s="79"/>
      <c r="AL936" s="76"/>
      <c r="AN936" s="62"/>
      <c r="AO936" s="62"/>
      <c r="AP936" s="70"/>
      <c r="AY936" s="70"/>
      <c r="AZ936" s="62"/>
      <c r="BA936" s="62"/>
      <c r="BB936" s="62"/>
      <c r="BC936" s="62"/>
      <c r="BD936" s="62"/>
      <c r="BE936" s="62"/>
      <c r="BF936" s="62"/>
      <c r="BG936" s="62"/>
      <c r="BH936" s="62"/>
    </row>
    <row r="937" spans="1:60" s="68" customFormat="1" x14ac:dyDescent="0.2">
      <c r="A937" s="62"/>
      <c r="B937" s="62"/>
      <c r="C937" s="75"/>
      <c r="D937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7"/>
      <c r="X937" s="5"/>
      <c r="Y937" s="96"/>
      <c r="Z937" s="96"/>
      <c r="AA937" s="96"/>
      <c r="AB937" s="96"/>
      <c r="AC937" s="96"/>
      <c r="AD937" s="96"/>
      <c r="AE937" s="96"/>
      <c r="AH937" s="85"/>
      <c r="AI937" s="79"/>
      <c r="AL937" s="76"/>
      <c r="AN937" s="62"/>
      <c r="AO937" s="62"/>
      <c r="AP937" s="70"/>
      <c r="AY937" s="70"/>
      <c r="AZ937" s="62"/>
      <c r="BA937" s="62"/>
      <c r="BB937" s="62"/>
      <c r="BC937" s="62"/>
      <c r="BD937" s="62"/>
      <c r="BE937" s="62"/>
      <c r="BF937" s="62"/>
      <c r="BG937" s="62"/>
      <c r="BH937" s="62"/>
    </row>
    <row r="938" spans="1:60" s="68" customFormat="1" x14ac:dyDescent="0.2">
      <c r="A938" s="62"/>
      <c r="B938" s="62"/>
      <c r="C938" s="75"/>
      <c r="D938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7"/>
      <c r="X938" s="5"/>
      <c r="Y938" s="96"/>
      <c r="Z938" s="96"/>
      <c r="AA938" s="96"/>
      <c r="AB938" s="96"/>
      <c r="AC938" s="96"/>
      <c r="AD938" s="96"/>
      <c r="AE938" s="96"/>
      <c r="AH938" s="85"/>
      <c r="AI938" s="79"/>
      <c r="AL938" s="76"/>
      <c r="AN938" s="62"/>
      <c r="AO938" s="62"/>
      <c r="AP938" s="70"/>
      <c r="AY938" s="70"/>
      <c r="AZ938" s="62"/>
      <c r="BA938" s="62"/>
      <c r="BB938" s="62"/>
      <c r="BC938" s="62"/>
      <c r="BD938" s="62"/>
      <c r="BE938" s="62"/>
      <c r="BF938" s="62"/>
      <c r="BG938" s="62"/>
      <c r="BH938" s="62"/>
    </row>
    <row r="939" spans="1:60" s="68" customFormat="1" x14ac:dyDescent="0.2">
      <c r="A939" s="62"/>
      <c r="B939" s="62"/>
      <c r="C939" s="75"/>
      <c r="D939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7"/>
      <c r="X939" s="5"/>
      <c r="Y939" s="96"/>
      <c r="Z939" s="96"/>
      <c r="AA939" s="96"/>
      <c r="AB939" s="96"/>
      <c r="AC939" s="96"/>
      <c r="AD939" s="96"/>
      <c r="AE939" s="96"/>
      <c r="AH939" s="85"/>
      <c r="AI939" s="79"/>
      <c r="AL939" s="76"/>
      <c r="AN939" s="62"/>
      <c r="AO939" s="62"/>
      <c r="AP939" s="70"/>
      <c r="AY939" s="70"/>
      <c r="AZ939" s="62"/>
      <c r="BA939" s="62"/>
      <c r="BB939" s="62"/>
      <c r="BC939" s="62"/>
      <c r="BD939" s="62"/>
      <c r="BE939" s="62"/>
      <c r="BF939" s="62"/>
      <c r="BG939" s="62"/>
      <c r="BH939" s="62"/>
    </row>
    <row r="940" spans="1:60" s="68" customFormat="1" x14ac:dyDescent="0.2">
      <c r="A940" s="62"/>
      <c r="B940" s="62"/>
      <c r="C940" s="75"/>
      <c r="D940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7"/>
      <c r="X940" s="5"/>
      <c r="Y940" s="96"/>
      <c r="Z940" s="96"/>
      <c r="AA940" s="96"/>
      <c r="AB940" s="96"/>
      <c r="AC940" s="96"/>
      <c r="AD940" s="96"/>
      <c r="AE940" s="96"/>
      <c r="AH940" s="85"/>
      <c r="AI940" s="79"/>
      <c r="AL940" s="76"/>
      <c r="AN940" s="62"/>
      <c r="AO940" s="62"/>
      <c r="AP940" s="70"/>
      <c r="AY940" s="70"/>
      <c r="AZ940" s="62"/>
      <c r="BA940" s="62"/>
      <c r="BB940" s="62"/>
      <c r="BC940" s="62"/>
      <c r="BD940" s="62"/>
      <c r="BE940" s="62"/>
      <c r="BF940" s="62"/>
      <c r="BG940" s="62"/>
      <c r="BH940" s="62"/>
    </row>
    <row r="941" spans="1:60" s="68" customFormat="1" x14ac:dyDescent="0.2">
      <c r="A941" s="62"/>
      <c r="B941" s="62"/>
      <c r="C941" s="75"/>
      <c r="D941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7"/>
      <c r="X941" s="5"/>
      <c r="Y941" s="96"/>
      <c r="Z941" s="96"/>
      <c r="AA941" s="96"/>
      <c r="AB941" s="96"/>
      <c r="AC941" s="96"/>
      <c r="AD941" s="96"/>
      <c r="AE941" s="96"/>
      <c r="AH941" s="85"/>
      <c r="AI941" s="79"/>
      <c r="AL941" s="76"/>
      <c r="AN941" s="62"/>
      <c r="AO941" s="62"/>
      <c r="AP941" s="70"/>
      <c r="AY941" s="70"/>
      <c r="AZ941" s="62"/>
      <c r="BA941" s="62"/>
      <c r="BB941" s="62"/>
      <c r="BC941" s="62"/>
      <c r="BD941" s="62"/>
      <c r="BE941" s="62"/>
      <c r="BF941" s="62"/>
      <c r="BG941" s="62"/>
      <c r="BH941" s="62"/>
    </row>
    <row r="942" spans="1:60" s="68" customFormat="1" x14ac:dyDescent="0.2">
      <c r="A942" s="62"/>
      <c r="B942" s="62"/>
      <c r="C942" s="75"/>
      <c r="D94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7"/>
      <c r="X942" s="5"/>
      <c r="Y942" s="96"/>
      <c r="Z942" s="96"/>
      <c r="AA942" s="96"/>
      <c r="AB942" s="96"/>
      <c r="AC942" s="96"/>
      <c r="AD942" s="96"/>
      <c r="AE942" s="96"/>
      <c r="AH942" s="85"/>
      <c r="AI942" s="79"/>
      <c r="AL942" s="76"/>
      <c r="AN942" s="62"/>
      <c r="AO942" s="62"/>
      <c r="AP942" s="70"/>
      <c r="AY942" s="70"/>
      <c r="AZ942" s="62"/>
      <c r="BA942" s="62"/>
      <c r="BB942" s="62"/>
      <c r="BC942" s="62"/>
      <c r="BD942" s="62"/>
      <c r="BE942" s="62"/>
      <c r="BF942" s="62"/>
      <c r="BG942" s="62"/>
      <c r="BH942" s="62"/>
    </row>
    <row r="943" spans="1:60" s="68" customFormat="1" x14ac:dyDescent="0.2">
      <c r="A943" s="62"/>
      <c r="B943" s="62"/>
      <c r="C943" s="75"/>
      <c r="D943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7"/>
      <c r="X943" s="5"/>
      <c r="Y943" s="96"/>
      <c r="Z943" s="96"/>
      <c r="AA943" s="96"/>
      <c r="AB943" s="96"/>
      <c r="AC943" s="96"/>
      <c r="AD943" s="96"/>
      <c r="AE943" s="96"/>
      <c r="AH943" s="85"/>
      <c r="AI943" s="79"/>
      <c r="AL943" s="76"/>
      <c r="AN943" s="62"/>
      <c r="AO943" s="62"/>
      <c r="AP943" s="70"/>
      <c r="AY943" s="70"/>
      <c r="AZ943" s="62"/>
      <c r="BA943" s="62"/>
      <c r="BB943" s="62"/>
      <c r="BC943" s="62"/>
      <c r="BD943" s="62"/>
      <c r="BE943" s="62"/>
      <c r="BF943" s="62"/>
      <c r="BG943" s="62"/>
      <c r="BH943" s="62"/>
    </row>
    <row r="944" spans="1:60" s="68" customFormat="1" x14ac:dyDescent="0.2">
      <c r="A944" s="62"/>
      <c r="B944" s="62"/>
      <c r="C944" s="75"/>
      <c r="D944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7"/>
      <c r="X944" s="5"/>
      <c r="Y944" s="96"/>
      <c r="Z944" s="96"/>
      <c r="AA944" s="96"/>
      <c r="AB944" s="96"/>
      <c r="AC944" s="96"/>
      <c r="AD944" s="96"/>
      <c r="AE944" s="96"/>
      <c r="AH944" s="85"/>
      <c r="AI944" s="79"/>
      <c r="AL944" s="76"/>
      <c r="AN944" s="62"/>
      <c r="AO944" s="62"/>
      <c r="AP944" s="70"/>
      <c r="AY944" s="70"/>
      <c r="AZ944" s="62"/>
      <c r="BA944" s="62"/>
      <c r="BB944" s="62"/>
      <c r="BC944" s="62"/>
      <c r="BD944" s="62"/>
      <c r="BE944" s="62"/>
      <c r="BF944" s="62"/>
      <c r="BG944" s="62"/>
      <c r="BH944" s="62"/>
    </row>
    <row r="945" spans="1:60" s="68" customFormat="1" x14ac:dyDescent="0.2">
      <c r="A945" s="62"/>
      <c r="B945" s="62"/>
      <c r="C945" s="75"/>
      <c r="D945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7"/>
      <c r="X945" s="5"/>
      <c r="Y945" s="96"/>
      <c r="Z945" s="96"/>
      <c r="AA945" s="96"/>
      <c r="AB945" s="96"/>
      <c r="AC945" s="96"/>
      <c r="AD945" s="96"/>
      <c r="AE945" s="96"/>
      <c r="AH945" s="85"/>
      <c r="AI945" s="79"/>
      <c r="AL945" s="76"/>
      <c r="AN945" s="62"/>
      <c r="AO945" s="62"/>
      <c r="AP945" s="70"/>
      <c r="AY945" s="70"/>
      <c r="AZ945" s="62"/>
      <c r="BA945" s="62"/>
      <c r="BB945" s="62"/>
      <c r="BC945" s="62"/>
      <c r="BD945" s="62"/>
      <c r="BE945" s="62"/>
      <c r="BF945" s="62"/>
      <c r="BG945" s="62"/>
      <c r="BH945" s="62"/>
    </row>
    <row r="946" spans="1:60" s="68" customFormat="1" x14ac:dyDescent="0.2">
      <c r="A946" s="62"/>
      <c r="B946" s="62"/>
      <c r="C946" s="75"/>
      <c r="D946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7"/>
      <c r="X946" s="5"/>
      <c r="Y946" s="96"/>
      <c r="Z946" s="96"/>
      <c r="AA946" s="96"/>
      <c r="AB946" s="96"/>
      <c r="AC946" s="96"/>
      <c r="AD946" s="96"/>
      <c r="AE946" s="96"/>
      <c r="AH946" s="85"/>
      <c r="AI946" s="79"/>
      <c r="AL946" s="76"/>
      <c r="AN946" s="62"/>
      <c r="AO946" s="62"/>
      <c r="AP946" s="70"/>
      <c r="AY946" s="70"/>
      <c r="AZ946" s="62"/>
      <c r="BA946" s="62"/>
      <c r="BB946" s="62"/>
      <c r="BC946" s="62"/>
      <c r="BD946" s="62"/>
      <c r="BE946" s="62"/>
      <c r="BF946" s="62"/>
      <c r="BG946" s="62"/>
      <c r="BH946" s="62"/>
    </row>
    <row r="947" spans="1:60" s="68" customFormat="1" x14ac:dyDescent="0.2">
      <c r="A947" s="62"/>
      <c r="B947" s="62"/>
      <c r="C947" s="75"/>
      <c r="D947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7"/>
      <c r="X947" s="5"/>
      <c r="Y947" s="96"/>
      <c r="Z947" s="96"/>
      <c r="AA947" s="96"/>
      <c r="AB947" s="96"/>
      <c r="AC947" s="96"/>
      <c r="AD947" s="96"/>
      <c r="AE947" s="96"/>
      <c r="AH947" s="85"/>
      <c r="AI947" s="79"/>
      <c r="AL947" s="76"/>
      <c r="AN947" s="62"/>
      <c r="AO947" s="62"/>
      <c r="AP947" s="70"/>
      <c r="AY947" s="70"/>
      <c r="AZ947" s="62"/>
      <c r="BA947" s="62"/>
      <c r="BB947" s="62"/>
      <c r="BC947" s="62"/>
      <c r="BD947" s="62"/>
      <c r="BE947" s="62"/>
      <c r="BF947" s="62"/>
      <c r="BG947" s="62"/>
      <c r="BH947" s="62"/>
    </row>
    <row r="948" spans="1:60" s="68" customFormat="1" x14ac:dyDescent="0.2">
      <c r="A948" s="62"/>
      <c r="B948" s="62"/>
      <c r="C948" s="75"/>
      <c r="D948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7"/>
      <c r="X948" s="5"/>
      <c r="Y948" s="96"/>
      <c r="Z948" s="96"/>
      <c r="AA948" s="96"/>
      <c r="AB948" s="96"/>
      <c r="AC948" s="96"/>
      <c r="AD948" s="96"/>
      <c r="AE948" s="96"/>
      <c r="AH948" s="85"/>
      <c r="AI948" s="79"/>
      <c r="AL948" s="76"/>
      <c r="AN948" s="62"/>
      <c r="AO948" s="62"/>
      <c r="AP948" s="70"/>
      <c r="AY948" s="70"/>
      <c r="AZ948" s="62"/>
      <c r="BA948" s="62"/>
      <c r="BB948" s="62"/>
      <c r="BC948" s="62"/>
      <c r="BD948" s="62"/>
      <c r="BE948" s="62"/>
      <c r="BF948" s="62"/>
      <c r="BG948" s="62"/>
      <c r="BH948" s="62"/>
    </row>
    <row r="949" spans="1:60" s="68" customFormat="1" x14ac:dyDescent="0.2">
      <c r="A949" s="62"/>
      <c r="B949" s="62"/>
      <c r="C949" s="75"/>
      <c r="D949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7"/>
      <c r="X949" s="5"/>
      <c r="Y949" s="96"/>
      <c r="Z949" s="96"/>
      <c r="AA949" s="96"/>
      <c r="AB949" s="96"/>
      <c r="AC949" s="96"/>
      <c r="AD949" s="96"/>
      <c r="AE949" s="96"/>
      <c r="AH949" s="85"/>
      <c r="AI949" s="79"/>
      <c r="AL949" s="76"/>
      <c r="AN949" s="62"/>
      <c r="AO949" s="62"/>
      <c r="AP949" s="70"/>
      <c r="AY949" s="70"/>
      <c r="AZ949" s="62"/>
      <c r="BA949" s="62"/>
      <c r="BB949" s="62"/>
      <c r="BC949" s="62"/>
      <c r="BD949" s="62"/>
      <c r="BE949" s="62"/>
      <c r="BF949" s="62"/>
      <c r="BG949" s="62"/>
      <c r="BH949" s="62"/>
    </row>
    <row r="950" spans="1:60" s="68" customFormat="1" x14ac:dyDescent="0.2">
      <c r="A950" s="62"/>
      <c r="B950" s="62"/>
      <c r="C950" s="75"/>
      <c r="D950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7"/>
      <c r="X950" s="5"/>
      <c r="Y950" s="96"/>
      <c r="Z950" s="96"/>
      <c r="AA950" s="96"/>
      <c r="AB950" s="96"/>
      <c r="AC950" s="96"/>
      <c r="AD950" s="96"/>
      <c r="AE950" s="96"/>
      <c r="AH950" s="85"/>
      <c r="AI950" s="79"/>
      <c r="AL950" s="76"/>
      <c r="AN950" s="62"/>
      <c r="AO950" s="62"/>
      <c r="AP950" s="70"/>
      <c r="AY950" s="70"/>
      <c r="AZ950" s="62"/>
      <c r="BA950" s="62"/>
      <c r="BB950" s="62"/>
      <c r="BC950" s="62"/>
      <c r="BD950" s="62"/>
      <c r="BE950" s="62"/>
      <c r="BF950" s="62"/>
      <c r="BG950" s="62"/>
      <c r="BH950" s="62"/>
    </row>
    <row r="951" spans="1:60" s="68" customFormat="1" x14ac:dyDescent="0.2">
      <c r="A951" s="62"/>
      <c r="B951" s="62"/>
      <c r="C951" s="75"/>
      <c r="D951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7"/>
      <c r="X951" s="5"/>
      <c r="Y951" s="96"/>
      <c r="Z951" s="96"/>
      <c r="AA951" s="96"/>
      <c r="AB951" s="96"/>
      <c r="AC951" s="96"/>
      <c r="AD951" s="96"/>
      <c r="AE951" s="96"/>
      <c r="AH951" s="85"/>
      <c r="AI951" s="79"/>
      <c r="AL951" s="76"/>
      <c r="AN951" s="62"/>
      <c r="AO951" s="62"/>
      <c r="AP951" s="70"/>
      <c r="AY951" s="70"/>
      <c r="AZ951" s="62"/>
      <c r="BA951" s="62"/>
      <c r="BB951" s="62"/>
      <c r="BC951" s="62"/>
      <c r="BD951" s="62"/>
      <c r="BE951" s="62"/>
      <c r="BF951" s="62"/>
      <c r="BG951" s="62"/>
      <c r="BH951" s="62"/>
    </row>
    <row r="952" spans="1:60" s="68" customFormat="1" x14ac:dyDescent="0.2">
      <c r="A952" s="62"/>
      <c r="B952" s="62"/>
      <c r="C952" s="75"/>
      <c r="D95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7"/>
      <c r="X952" s="5"/>
      <c r="Y952" s="96"/>
      <c r="Z952" s="96"/>
      <c r="AA952" s="96"/>
      <c r="AB952" s="96"/>
      <c r="AC952" s="96"/>
      <c r="AD952" s="96"/>
      <c r="AE952" s="96"/>
      <c r="AH952" s="85"/>
      <c r="AI952" s="79"/>
      <c r="AL952" s="76"/>
      <c r="AN952" s="62"/>
      <c r="AO952" s="62"/>
      <c r="AP952" s="70"/>
      <c r="AY952" s="70"/>
      <c r="AZ952" s="62"/>
      <c r="BA952" s="62"/>
      <c r="BB952" s="62"/>
      <c r="BC952" s="62"/>
      <c r="BD952" s="62"/>
      <c r="BE952" s="62"/>
      <c r="BF952" s="62"/>
      <c r="BG952" s="62"/>
      <c r="BH952" s="62"/>
    </row>
    <row r="953" spans="1:60" s="68" customFormat="1" x14ac:dyDescent="0.2">
      <c r="A953" s="62"/>
      <c r="B953" s="62"/>
      <c r="C953" s="75"/>
      <c r="D953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7"/>
      <c r="X953" s="5"/>
      <c r="Y953" s="96"/>
      <c r="Z953" s="96"/>
      <c r="AA953" s="96"/>
      <c r="AB953" s="96"/>
      <c r="AC953" s="96"/>
      <c r="AD953" s="96"/>
      <c r="AE953" s="96"/>
      <c r="AH953" s="85"/>
      <c r="AI953" s="79"/>
      <c r="AL953" s="76"/>
      <c r="AN953" s="62"/>
      <c r="AO953" s="62"/>
      <c r="AP953" s="70"/>
      <c r="AY953" s="70"/>
      <c r="AZ953" s="62"/>
      <c r="BA953" s="62"/>
      <c r="BB953" s="62"/>
      <c r="BC953" s="62"/>
      <c r="BD953" s="62"/>
      <c r="BE953" s="62"/>
      <c r="BF953" s="62"/>
      <c r="BG953" s="62"/>
      <c r="BH953" s="62"/>
    </row>
    <row r="954" spans="1:60" s="68" customFormat="1" x14ac:dyDescent="0.2">
      <c r="A954" s="62"/>
      <c r="B954" s="62"/>
      <c r="C954" s="75"/>
      <c r="D954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7"/>
      <c r="X954" s="5"/>
      <c r="Y954" s="96"/>
      <c r="Z954" s="96"/>
      <c r="AA954" s="96"/>
      <c r="AB954" s="96"/>
      <c r="AC954" s="96"/>
      <c r="AD954" s="96"/>
      <c r="AE954" s="96"/>
      <c r="AH954" s="85"/>
      <c r="AI954" s="79"/>
      <c r="AL954" s="76"/>
      <c r="AN954" s="62"/>
      <c r="AO954" s="62"/>
      <c r="AP954" s="70"/>
      <c r="AY954" s="70"/>
      <c r="AZ954" s="62"/>
      <c r="BA954" s="62"/>
      <c r="BB954" s="62"/>
      <c r="BC954" s="62"/>
      <c r="BD954" s="62"/>
      <c r="BE954" s="62"/>
      <c r="BF954" s="62"/>
      <c r="BG954" s="62"/>
      <c r="BH954" s="62"/>
    </row>
    <row r="955" spans="1:60" s="68" customFormat="1" x14ac:dyDescent="0.2">
      <c r="A955" s="62"/>
      <c r="B955" s="62"/>
      <c r="C955" s="75"/>
      <c r="D955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7"/>
      <c r="X955" s="5"/>
      <c r="Y955" s="96"/>
      <c r="Z955" s="96"/>
      <c r="AA955" s="96"/>
      <c r="AB955" s="96"/>
      <c r="AC955" s="96"/>
      <c r="AD955" s="96"/>
      <c r="AE955" s="96"/>
      <c r="AH955" s="85"/>
      <c r="AI955" s="79"/>
      <c r="AL955" s="76"/>
      <c r="AN955" s="62"/>
      <c r="AO955" s="62"/>
      <c r="AP955" s="70"/>
      <c r="AY955" s="70"/>
      <c r="AZ955" s="62"/>
      <c r="BA955" s="62"/>
      <c r="BB955" s="62"/>
      <c r="BC955" s="62"/>
      <c r="BD955" s="62"/>
      <c r="BE955" s="62"/>
      <c r="BF955" s="62"/>
      <c r="BG955" s="62"/>
      <c r="BH955" s="62"/>
    </row>
    <row r="956" spans="1:60" s="68" customFormat="1" x14ac:dyDescent="0.2">
      <c r="A956" s="62"/>
      <c r="B956" s="62"/>
      <c r="C956" s="75"/>
      <c r="D956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7"/>
      <c r="X956" s="5"/>
      <c r="Y956" s="96"/>
      <c r="Z956" s="96"/>
      <c r="AA956" s="96"/>
      <c r="AB956" s="96"/>
      <c r="AC956" s="96"/>
      <c r="AD956" s="96"/>
      <c r="AE956" s="96"/>
      <c r="AH956" s="85"/>
      <c r="AI956" s="79"/>
      <c r="AL956" s="76"/>
      <c r="AN956" s="62"/>
      <c r="AO956" s="62"/>
      <c r="AP956" s="70"/>
      <c r="AY956" s="70"/>
      <c r="AZ956" s="62"/>
      <c r="BA956" s="62"/>
      <c r="BB956" s="62"/>
      <c r="BC956" s="62"/>
      <c r="BD956" s="62"/>
      <c r="BE956" s="62"/>
      <c r="BF956" s="62"/>
      <c r="BG956" s="62"/>
      <c r="BH956" s="62"/>
    </row>
    <row r="957" spans="1:60" s="68" customFormat="1" x14ac:dyDescent="0.2">
      <c r="A957" s="62"/>
      <c r="B957" s="62"/>
      <c r="C957" s="75"/>
      <c r="D957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7"/>
      <c r="X957" s="5"/>
      <c r="Y957" s="96"/>
      <c r="Z957" s="96"/>
      <c r="AA957" s="96"/>
      <c r="AB957" s="96"/>
      <c r="AC957" s="96"/>
      <c r="AD957" s="96"/>
      <c r="AE957" s="96"/>
      <c r="AH957" s="85"/>
      <c r="AI957" s="79"/>
      <c r="AL957" s="76"/>
      <c r="AN957" s="62"/>
      <c r="AO957" s="62"/>
      <c r="AP957" s="70"/>
      <c r="AY957" s="70"/>
      <c r="AZ957" s="62"/>
      <c r="BA957" s="62"/>
      <c r="BB957" s="62"/>
      <c r="BC957" s="62"/>
      <c r="BD957" s="62"/>
      <c r="BE957" s="62"/>
      <c r="BF957" s="62"/>
      <c r="BG957" s="62"/>
      <c r="BH957" s="62"/>
    </row>
    <row r="958" spans="1:60" s="68" customFormat="1" x14ac:dyDescent="0.2">
      <c r="A958" s="62"/>
      <c r="B958" s="62"/>
      <c r="C958" s="75"/>
      <c r="D958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7"/>
      <c r="X958" s="5"/>
      <c r="Y958" s="96"/>
      <c r="Z958" s="96"/>
      <c r="AA958" s="96"/>
      <c r="AB958" s="96"/>
      <c r="AC958" s="96"/>
      <c r="AD958" s="96"/>
      <c r="AE958" s="96"/>
      <c r="AH958" s="85"/>
      <c r="AI958" s="79"/>
      <c r="AL958" s="76"/>
      <c r="AN958" s="62"/>
      <c r="AO958" s="62"/>
      <c r="AP958" s="70"/>
      <c r="AY958" s="70"/>
      <c r="AZ958" s="62"/>
      <c r="BA958" s="62"/>
      <c r="BB958" s="62"/>
      <c r="BC958" s="62"/>
      <c r="BD958" s="62"/>
      <c r="BE958" s="62"/>
      <c r="BF958" s="62"/>
      <c r="BG958" s="62"/>
      <c r="BH958" s="62"/>
    </row>
    <row r="959" spans="1:60" s="68" customFormat="1" x14ac:dyDescent="0.2">
      <c r="A959" s="62"/>
      <c r="B959" s="62"/>
      <c r="C959" s="75"/>
      <c r="D959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7"/>
      <c r="X959" s="5"/>
      <c r="Y959" s="96"/>
      <c r="Z959" s="96"/>
      <c r="AA959" s="96"/>
      <c r="AB959" s="96"/>
      <c r="AC959" s="96"/>
      <c r="AD959" s="96"/>
      <c r="AE959" s="96"/>
      <c r="AH959" s="85"/>
      <c r="AI959" s="79"/>
      <c r="AL959" s="76"/>
      <c r="AN959" s="62"/>
      <c r="AO959" s="62"/>
      <c r="AP959" s="70"/>
      <c r="AY959" s="70"/>
      <c r="AZ959" s="62"/>
      <c r="BA959" s="62"/>
      <c r="BB959" s="62"/>
      <c r="BC959" s="62"/>
      <c r="BD959" s="62"/>
      <c r="BE959" s="62"/>
      <c r="BF959" s="62"/>
      <c r="BG959" s="62"/>
      <c r="BH959" s="62"/>
    </row>
    <row r="960" spans="1:60" s="68" customFormat="1" x14ac:dyDescent="0.2">
      <c r="A960" s="62"/>
      <c r="B960" s="62"/>
      <c r="C960" s="75"/>
      <c r="D960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7"/>
      <c r="X960" s="5"/>
      <c r="Y960" s="96"/>
      <c r="Z960" s="96"/>
      <c r="AA960" s="96"/>
      <c r="AB960" s="96"/>
      <c r="AC960" s="96"/>
      <c r="AD960" s="96"/>
      <c r="AE960" s="96"/>
      <c r="AH960" s="85"/>
      <c r="AI960" s="79"/>
      <c r="AL960" s="76"/>
      <c r="AN960" s="62"/>
      <c r="AO960" s="62"/>
      <c r="AP960" s="70"/>
      <c r="AY960" s="70"/>
      <c r="AZ960" s="62"/>
      <c r="BA960" s="62"/>
      <c r="BB960" s="62"/>
      <c r="BC960" s="62"/>
      <c r="BD960" s="62"/>
      <c r="BE960" s="62"/>
      <c r="BF960" s="62"/>
      <c r="BG960" s="62"/>
      <c r="BH960" s="62"/>
    </row>
    <row r="961" spans="1:60" s="68" customFormat="1" x14ac:dyDescent="0.2">
      <c r="A961" s="62"/>
      <c r="B961" s="62"/>
      <c r="C961" s="75"/>
      <c r="D961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7"/>
      <c r="X961" s="5"/>
      <c r="Y961" s="96"/>
      <c r="Z961" s="96"/>
      <c r="AA961" s="96"/>
      <c r="AB961" s="96"/>
      <c r="AC961" s="96"/>
      <c r="AD961" s="96"/>
      <c r="AE961" s="96"/>
      <c r="AH961" s="85"/>
      <c r="AI961" s="79"/>
      <c r="AL961" s="76"/>
      <c r="AN961" s="62"/>
      <c r="AO961" s="62"/>
      <c r="AP961" s="70"/>
      <c r="AY961" s="70"/>
      <c r="AZ961" s="62"/>
      <c r="BA961" s="62"/>
      <c r="BB961" s="62"/>
      <c r="BC961" s="62"/>
      <c r="BD961" s="62"/>
      <c r="BE961" s="62"/>
      <c r="BF961" s="62"/>
      <c r="BG961" s="62"/>
      <c r="BH961" s="62"/>
    </row>
    <row r="962" spans="1:60" s="68" customFormat="1" x14ac:dyDescent="0.2">
      <c r="A962" s="62"/>
      <c r="B962" s="62"/>
      <c r="C962" s="75"/>
      <c r="D9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7"/>
      <c r="X962" s="5"/>
      <c r="Y962" s="96"/>
      <c r="Z962" s="96"/>
      <c r="AA962" s="96"/>
      <c r="AB962" s="96"/>
      <c r="AC962" s="96"/>
      <c r="AD962" s="96"/>
      <c r="AE962" s="96"/>
      <c r="AH962" s="85"/>
      <c r="AI962" s="79"/>
      <c r="AL962" s="76"/>
      <c r="AN962" s="62"/>
      <c r="AO962" s="62"/>
      <c r="AP962" s="70"/>
      <c r="AY962" s="70"/>
      <c r="AZ962" s="62"/>
      <c r="BA962" s="62"/>
      <c r="BB962" s="62"/>
      <c r="BC962" s="62"/>
      <c r="BD962" s="62"/>
      <c r="BE962" s="62"/>
      <c r="BF962" s="62"/>
      <c r="BG962" s="62"/>
      <c r="BH962" s="62"/>
    </row>
    <row r="963" spans="1:60" s="68" customFormat="1" x14ac:dyDescent="0.2">
      <c r="A963" s="62"/>
      <c r="B963" s="62"/>
      <c r="C963" s="75"/>
      <c r="D963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7"/>
      <c r="X963" s="5"/>
      <c r="Y963" s="96"/>
      <c r="Z963" s="96"/>
      <c r="AA963" s="96"/>
      <c r="AB963" s="96"/>
      <c r="AC963" s="96"/>
      <c r="AD963" s="96"/>
      <c r="AE963" s="96"/>
      <c r="AH963" s="85"/>
      <c r="AI963" s="79"/>
      <c r="AL963" s="76"/>
      <c r="AN963" s="62"/>
      <c r="AO963" s="62"/>
      <c r="AP963" s="70"/>
      <c r="AY963" s="70"/>
      <c r="AZ963" s="62"/>
      <c r="BA963" s="62"/>
      <c r="BB963" s="62"/>
      <c r="BC963" s="62"/>
      <c r="BD963" s="62"/>
      <c r="BE963" s="62"/>
      <c r="BF963" s="62"/>
      <c r="BG963" s="62"/>
      <c r="BH963" s="62"/>
    </row>
    <row r="964" spans="1:60" s="68" customFormat="1" x14ac:dyDescent="0.2">
      <c r="A964" s="62"/>
      <c r="B964" s="62"/>
      <c r="C964" s="75"/>
      <c r="D964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7"/>
      <c r="X964" s="5"/>
      <c r="Y964" s="96"/>
      <c r="Z964" s="96"/>
      <c r="AA964" s="96"/>
      <c r="AB964" s="96"/>
      <c r="AC964" s="96"/>
      <c r="AD964" s="96"/>
      <c r="AE964" s="96"/>
      <c r="AH964" s="85"/>
      <c r="AI964" s="79"/>
      <c r="AL964" s="76"/>
      <c r="AN964" s="62"/>
      <c r="AO964" s="62"/>
      <c r="AP964" s="70"/>
      <c r="AY964" s="70"/>
      <c r="AZ964" s="62"/>
      <c r="BA964" s="62"/>
      <c r="BB964" s="62"/>
      <c r="BC964" s="62"/>
      <c r="BD964" s="62"/>
      <c r="BE964" s="62"/>
      <c r="BF964" s="62"/>
      <c r="BG964" s="62"/>
      <c r="BH964" s="62"/>
    </row>
    <row r="965" spans="1:60" s="68" customFormat="1" x14ac:dyDescent="0.2">
      <c r="A965" s="62"/>
      <c r="B965" s="62"/>
      <c r="C965" s="75"/>
      <c r="D965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7"/>
      <c r="X965" s="5"/>
      <c r="Y965" s="96"/>
      <c r="Z965" s="96"/>
      <c r="AA965" s="96"/>
      <c r="AB965" s="96"/>
      <c r="AC965" s="96"/>
      <c r="AD965" s="96"/>
      <c r="AE965" s="96"/>
      <c r="AH965" s="85"/>
      <c r="AI965" s="79"/>
      <c r="AL965" s="76"/>
      <c r="AN965" s="62"/>
      <c r="AO965" s="62"/>
      <c r="AP965" s="70"/>
      <c r="AY965" s="70"/>
      <c r="AZ965" s="62"/>
      <c r="BA965" s="62"/>
      <c r="BB965" s="62"/>
      <c r="BC965" s="62"/>
      <c r="BD965" s="62"/>
      <c r="BE965" s="62"/>
      <c r="BF965" s="62"/>
      <c r="BG965" s="62"/>
      <c r="BH965" s="62"/>
    </row>
    <row r="966" spans="1:60" s="68" customFormat="1" x14ac:dyDescent="0.2">
      <c r="A966" s="62"/>
      <c r="B966" s="62"/>
      <c r="C966" s="75"/>
      <c r="D966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7"/>
      <c r="X966" s="5"/>
      <c r="Y966" s="96"/>
      <c r="Z966" s="96"/>
      <c r="AA966" s="96"/>
      <c r="AB966" s="96"/>
      <c r="AC966" s="96"/>
      <c r="AD966" s="96"/>
      <c r="AE966" s="96"/>
      <c r="AH966" s="85"/>
      <c r="AI966" s="79"/>
      <c r="AL966" s="76"/>
      <c r="AN966" s="62"/>
      <c r="AO966" s="62"/>
      <c r="AP966" s="70"/>
      <c r="AY966" s="70"/>
      <c r="AZ966" s="62"/>
      <c r="BA966" s="62"/>
      <c r="BB966" s="62"/>
      <c r="BC966" s="62"/>
      <c r="BD966" s="62"/>
      <c r="BE966" s="62"/>
      <c r="BF966" s="62"/>
      <c r="BG966" s="62"/>
      <c r="BH966" s="62"/>
    </row>
    <row r="967" spans="1:60" s="68" customFormat="1" x14ac:dyDescent="0.2">
      <c r="A967" s="62"/>
      <c r="B967" s="62"/>
      <c r="C967" s="75"/>
      <c r="D967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7"/>
      <c r="X967" s="5"/>
      <c r="Y967" s="96"/>
      <c r="Z967" s="96"/>
      <c r="AA967" s="96"/>
      <c r="AB967" s="96"/>
      <c r="AC967" s="96"/>
      <c r="AD967" s="96"/>
      <c r="AE967" s="96"/>
      <c r="AH967" s="85"/>
      <c r="AI967" s="79"/>
      <c r="AL967" s="76"/>
      <c r="AN967" s="62"/>
      <c r="AO967" s="62"/>
      <c r="AP967" s="70"/>
      <c r="AY967" s="70"/>
      <c r="AZ967" s="62"/>
      <c r="BA967" s="62"/>
      <c r="BB967" s="62"/>
      <c r="BC967" s="62"/>
      <c r="BD967" s="62"/>
      <c r="BE967" s="62"/>
      <c r="BF967" s="62"/>
      <c r="BG967" s="62"/>
      <c r="BH967" s="62"/>
    </row>
    <row r="968" spans="1:60" s="68" customFormat="1" x14ac:dyDescent="0.2">
      <c r="A968" s="62"/>
      <c r="B968" s="62"/>
      <c r="C968" s="75"/>
      <c r="D968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7"/>
      <c r="X968" s="5"/>
      <c r="Y968" s="96"/>
      <c r="Z968" s="96"/>
      <c r="AA968" s="96"/>
      <c r="AB968" s="96"/>
      <c r="AC968" s="96"/>
      <c r="AD968" s="96"/>
      <c r="AE968" s="96"/>
      <c r="AH968" s="85"/>
      <c r="AI968" s="79"/>
      <c r="AL968" s="76"/>
      <c r="AN968" s="62"/>
      <c r="AO968" s="62"/>
      <c r="AP968" s="70"/>
      <c r="AY968" s="70"/>
      <c r="AZ968" s="62"/>
      <c r="BA968" s="62"/>
      <c r="BB968" s="62"/>
      <c r="BC968" s="62"/>
      <c r="BD968" s="62"/>
      <c r="BE968" s="62"/>
      <c r="BF968" s="62"/>
      <c r="BG968" s="62"/>
      <c r="BH968" s="62"/>
    </row>
    <row r="969" spans="1:60" s="68" customFormat="1" x14ac:dyDescent="0.2">
      <c r="A969" s="62"/>
      <c r="B969" s="62"/>
      <c r="C969" s="75"/>
      <c r="D969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7"/>
      <c r="X969" s="5"/>
      <c r="Y969" s="96"/>
      <c r="Z969" s="96"/>
      <c r="AA969" s="96"/>
      <c r="AB969" s="96"/>
      <c r="AC969" s="96"/>
      <c r="AD969" s="96"/>
      <c r="AE969" s="96"/>
      <c r="AH969" s="85"/>
      <c r="AI969" s="79"/>
      <c r="AL969" s="76"/>
      <c r="AN969" s="62"/>
      <c r="AO969" s="62"/>
      <c r="AP969" s="70"/>
      <c r="AY969" s="70"/>
      <c r="AZ969" s="62"/>
      <c r="BA969" s="62"/>
      <c r="BB969" s="62"/>
      <c r="BC969" s="62"/>
      <c r="BD969" s="62"/>
      <c r="BE969" s="62"/>
      <c r="BF969" s="62"/>
      <c r="BG969" s="62"/>
      <c r="BH969" s="62"/>
    </row>
    <row r="970" spans="1:60" s="68" customFormat="1" x14ac:dyDescent="0.2">
      <c r="A970" s="62"/>
      <c r="B970" s="62"/>
      <c r="C970" s="75"/>
      <c r="D970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7"/>
      <c r="X970" s="5"/>
      <c r="Y970" s="96"/>
      <c r="Z970" s="96"/>
      <c r="AA970" s="96"/>
      <c r="AB970" s="96"/>
      <c r="AC970" s="96"/>
      <c r="AD970" s="96"/>
      <c r="AE970" s="96"/>
      <c r="AH970" s="85"/>
      <c r="AI970" s="79"/>
      <c r="AL970" s="76"/>
      <c r="AN970" s="62"/>
      <c r="AO970" s="62"/>
      <c r="AP970" s="70"/>
      <c r="AY970" s="70"/>
      <c r="AZ970" s="62"/>
      <c r="BA970" s="62"/>
      <c r="BB970" s="62"/>
      <c r="BC970" s="62"/>
      <c r="BD970" s="62"/>
      <c r="BE970" s="62"/>
      <c r="BF970" s="62"/>
      <c r="BG970" s="62"/>
      <c r="BH970" s="62"/>
    </row>
    <row r="971" spans="1:60" s="68" customFormat="1" x14ac:dyDescent="0.2">
      <c r="A971" s="62"/>
      <c r="B971" s="62"/>
      <c r="C971" s="75"/>
      <c r="D971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7"/>
      <c r="X971" s="5"/>
      <c r="Y971" s="96"/>
      <c r="Z971" s="96"/>
      <c r="AA971" s="96"/>
      <c r="AB971" s="96"/>
      <c r="AC971" s="96"/>
      <c r="AD971" s="96"/>
      <c r="AE971" s="96"/>
      <c r="AH971" s="85"/>
      <c r="AI971" s="79"/>
      <c r="AL971" s="76"/>
      <c r="AN971" s="62"/>
      <c r="AO971" s="62"/>
      <c r="AP971" s="70"/>
      <c r="AY971" s="70"/>
      <c r="AZ971" s="62"/>
      <c r="BA971" s="62"/>
      <c r="BB971" s="62"/>
      <c r="BC971" s="62"/>
      <c r="BD971" s="62"/>
      <c r="BE971" s="62"/>
      <c r="BF971" s="62"/>
      <c r="BG971" s="62"/>
      <c r="BH971" s="62"/>
    </row>
    <row r="972" spans="1:60" s="68" customFormat="1" x14ac:dyDescent="0.2">
      <c r="A972" s="62"/>
      <c r="B972" s="62"/>
      <c r="C972" s="75"/>
      <c r="D97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7"/>
      <c r="X972" s="5"/>
      <c r="Y972" s="96"/>
      <c r="Z972" s="96"/>
      <c r="AA972" s="96"/>
      <c r="AB972" s="96"/>
      <c r="AC972" s="96"/>
      <c r="AD972" s="96"/>
      <c r="AE972" s="96"/>
      <c r="AH972" s="85"/>
      <c r="AI972" s="79"/>
      <c r="AL972" s="76"/>
      <c r="AN972" s="62"/>
      <c r="AO972" s="62"/>
      <c r="AP972" s="70"/>
      <c r="AY972" s="70"/>
      <c r="AZ972" s="62"/>
      <c r="BA972" s="62"/>
      <c r="BB972" s="62"/>
      <c r="BC972" s="62"/>
      <c r="BD972" s="62"/>
      <c r="BE972" s="62"/>
      <c r="BF972" s="62"/>
      <c r="BG972" s="62"/>
      <c r="BH972" s="62"/>
    </row>
    <row r="973" spans="1:60" s="68" customFormat="1" x14ac:dyDescent="0.2">
      <c r="A973" s="62"/>
      <c r="B973" s="62"/>
      <c r="C973" s="75"/>
      <c r="D973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7"/>
      <c r="X973" s="5"/>
      <c r="Y973" s="96"/>
      <c r="Z973" s="96"/>
      <c r="AA973" s="96"/>
      <c r="AB973" s="96"/>
      <c r="AC973" s="96"/>
      <c r="AD973" s="96"/>
      <c r="AE973" s="96"/>
      <c r="AH973" s="85"/>
      <c r="AI973" s="79"/>
      <c r="AL973" s="76"/>
      <c r="AN973" s="62"/>
      <c r="AO973" s="62"/>
      <c r="AP973" s="70"/>
      <c r="AY973" s="70"/>
      <c r="AZ973" s="62"/>
      <c r="BA973" s="62"/>
      <c r="BB973" s="62"/>
      <c r="BC973" s="62"/>
      <c r="BD973" s="62"/>
      <c r="BE973" s="62"/>
      <c r="BF973" s="62"/>
      <c r="BG973" s="62"/>
      <c r="BH973" s="62"/>
    </row>
    <row r="974" spans="1:60" s="68" customFormat="1" x14ac:dyDescent="0.2">
      <c r="A974" s="62"/>
      <c r="B974" s="62"/>
      <c r="C974" s="75"/>
      <c r="D974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7"/>
      <c r="X974" s="5"/>
      <c r="Y974" s="96"/>
      <c r="Z974" s="96"/>
      <c r="AA974" s="96"/>
      <c r="AB974" s="96"/>
      <c r="AC974" s="96"/>
      <c r="AD974" s="96"/>
      <c r="AE974" s="96"/>
      <c r="AH974" s="85"/>
      <c r="AI974" s="79"/>
      <c r="AL974" s="76"/>
      <c r="AN974" s="62"/>
      <c r="AO974" s="62"/>
      <c r="AP974" s="70"/>
      <c r="AY974" s="70"/>
      <c r="AZ974" s="62"/>
      <c r="BA974" s="62"/>
      <c r="BB974" s="62"/>
      <c r="BC974" s="62"/>
      <c r="BD974" s="62"/>
      <c r="BE974" s="62"/>
      <c r="BF974" s="62"/>
      <c r="BG974" s="62"/>
      <c r="BH974" s="62"/>
    </row>
    <row r="975" spans="1:60" s="68" customFormat="1" x14ac:dyDescent="0.2">
      <c r="A975" s="62"/>
      <c r="B975" s="62"/>
      <c r="C975" s="75"/>
      <c r="D975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7"/>
      <c r="X975" s="5"/>
      <c r="Y975" s="96"/>
      <c r="Z975" s="96"/>
      <c r="AA975" s="96"/>
      <c r="AB975" s="96"/>
      <c r="AC975" s="96"/>
      <c r="AD975" s="96"/>
      <c r="AE975" s="96"/>
      <c r="AH975" s="85"/>
      <c r="AI975" s="79"/>
      <c r="AL975" s="76"/>
      <c r="AN975" s="62"/>
      <c r="AO975" s="62"/>
      <c r="AP975" s="70"/>
      <c r="AY975" s="70"/>
      <c r="AZ975" s="62"/>
      <c r="BA975" s="62"/>
      <c r="BB975" s="62"/>
      <c r="BC975" s="62"/>
      <c r="BD975" s="62"/>
      <c r="BE975" s="62"/>
      <c r="BF975" s="62"/>
      <c r="BG975" s="62"/>
      <c r="BH975" s="62"/>
    </row>
    <row r="976" spans="1:60" s="68" customFormat="1" x14ac:dyDescent="0.2">
      <c r="A976" s="62"/>
      <c r="B976" s="62"/>
      <c r="C976" s="75"/>
      <c r="D976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7"/>
      <c r="X976" s="5"/>
      <c r="Y976" s="96"/>
      <c r="Z976" s="96"/>
      <c r="AA976" s="96"/>
      <c r="AB976" s="96"/>
      <c r="AC976" s="96"/>
      <c r="AD976" s="96"/>
      <c r="AE976" s="96"/>
      <c r="AH976" s="85"/>
      <c r="AI976" s="79"/>
      <c r="AL976" s="76"/>
      <c r="AN976" s="62"/>
      <c r="AO976" s="62"/>
      <c r="AP976" s="70"/>
      <c r="AY976" s="70"/>
      <c r="AZ976" s="62"/>
      <c r="BA976" s="62"/>
      <c r="BB976" s="62"/>
      <c r="BC976" s="62"/>
      <c r="BD976" s="62"/>
      <c r="BE976" s="62"/>
      <c r="BF976" s="62"/>
      <c r="BG976" s="62"/>
      <c r="BH976" s="62"/>
    </row>
    <row r="977" spans="1:60" s="68" customFormat="1" x14ac:dyDescent="0.2">
      <c r="A977" s="62"/>
      <c r="B977" s="62"/>
      <c r="C977" s="75"/>
      <c r="D977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7"/>
      <c r="X977" s="5"/>
      <c r="Y977" s="96"/>
      <c r="Z977" s="96"/>
      <c r="AA977" s="96"/>
      <c r="AB977" s="96"/>
      <c r="AC977" s="96"/>
      <c r="AD977" s="96"/>
      <c r="AE977" s="96"/>
      <c r="AH977" s="85"/>
      <c r="AI977" s="79"/>
      <c r="AL977" s="76"/>
      <c r="AN977" s="62"/>
      <c r="AO977" s="62"/>
      <c r="AP977" s="70"/>
      <c r="AY977" s="70"/>
      <c r="AZ977" s="62"/>
      <c r="BA977" s="62"/>
      <c r="BB977" s="62"/>
      <c r="BC977" s="62"/>
      <c r="BD977" s="62"/>
      <c r="BE977" s="62"/>
      <c r="BF977" s="62"/>
      <c r="BG977" s="62"/>
      <c r="BH977" s="62"/>
    </row>
    <row r="978" spans="1:60" s="68" customFormat="1" x14ac:dyDescent="0.2">
      <c r="A978" s="62"/>
      <c r="B978" s="62"/>
      <c r="C978" s="75"/>
      <c r="D978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7"/>
      <c r="X978" s="5"/>
      <c r="Y978" s="96"/>
      <c r="Z978" s="96"/>
      <c r="AA978" s="96"/>
      <c r="AB978" s="96"/>
      <c r="AC978" s="96"/>
      <c r="AD978" s="96"/>
      <c r="AE978" s="96"/>
      <c r="AH978" s="85"/>
      <c r="AI978" s="79"/>
      <c r="AL978" s="76"/>
      <c r="AN978" s="62"/>
      <c r="AO978" s="62"/>
      <c r="AP978" s="70"/>
      <c r="AY978" s="70"/>
      <c r="AZ978" s="62"/>
      <c r="BA978" s="62"/>
      <c r="BB978" s="62"/>
      <c r="BC978" s="62"/>
      <c r="BD978" s="62"/>
      <c r="BE978" s="62"/>
      <c r="BF978" s="62"/>
      <c r="BG978" s="62"/>
      <c r="BH978" s="62"/>
    </row>
    <row r="979" spans="1:60" s="68" customFormat="1" x14ac:dyDescent="0.2">
      <c r="A979" s="62"/>
      <c r="B979" s="62"/>
      <c r="C979" s="75"/>
      <c r="D979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7"/>
      <c r="X979" s="5"/>
      <c r="Y979" s="96"/>
      <c r="Z979" s="96"/>
      <c r="AA979" s="96"/>
      <c r="AB979" s="96"/>
      <c r="AC979" s="96"/>
      <c r="AD979" s="96"/>
      <c r="AE979" s="96"/>
      <c r="AH979" s="85"/>
      <c r="AI979" s="79"/>
      <c r="AL979" s="76"/>
      <c r="AN979" s="62"/>
      <c r="AO979" s="62"/>
      <c r="AP979" s="70"/>
      <c r="AY979" s="70"/>
      <c r="AZ979" s="62"/>
      <c r="BA979" s="62"/>
      <c r="BB979" s="62"/>
      <c r="BC979" s="62"/>
      <c r="BD979" s="62"/>
      <c r="BE979" s="62"/>
      <c r="BF979" s="62"/>
      <c r="BG979" s="62"/>
      <c r="BH979" s="62"/>
    </row>
    <row r="980" spans="1:60" s="68" customFormat="1" x14ac:dyDescent="0.2">
      <c r="A980" s="62"/>
      <c r="B980" s="62"/>
      <c r="C980" s="75"/>
      <c r="D980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7"/>
      <c r="X980" s="5"/>
      <c r="Y980" s="96"/>
      <c r="Z980" s="96"/>
      <c r="AA980" s="96"/>
      <c r="AB980" s="96"/>
      <c r="AC980" s="96"/>
      <c r="AD980" s="96"/>
      <c r="AE980" s="96"/>
      <c r="AH980" s="85"/>
      <c r="AI980" s="79"/>
      <c r="AL980" s="76"/>
      <c r="AN980" s="62"/>
      <c r="AO980" s="62"/>
      <c r="AP980" s="70"/>
      <c r="AY980" s="70"/>
      <c r="AZ980" s="62"/>
      <c r="BA980" s="62"/>
      <c r="BB980" s="62"/>
      <c r="BC980" s="62"/>
      <c r="BD980" s="62"/>
      <c r="BE980" s="62"/>
      <c r="BF980" s="62"/>
      <c r="BG980" s="62"/>
      <c r="BH980" s="62"/>
    </row>
    <row r="981" spans="1:60" s="68" customFormat="1" x14ac:dyDescent="0.2">
      <c r="A981" s="62"/>
      <c r="B981" s="62"/>
      <c r="C981" s="75"/>
      <c r="D981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7"/>
      <c r="X981" s="5"/>
      <c r="Y981" s="96"/>
      <c r="Z981" s="96"/>
      <c r="AA981" s="96"/>
      <c r="AB981" s="96"/>
      <c r="AC981" s="96"/>
      <c r="AD981" s="96"/>
      <c r="AE981" s="96"/>
      <c r="AH981" s="85"/>
      <c r="AI981" s="79"/>
      <c r="AL981" s="76"/>
      <c r="AN981" s="62"/>
      <c r="AO981" s="62"/>
      <c r="AP981" s="70"/>
      <c r="AY981" s="70"/>
      <c r="AZ981" s="62"/>
      <c r="BA981" s="62"/>
      <c r="BB981" s="62"/>
      <c r="BC981" s="62"/>
      <c r="BD981" s="62"/>
      <c r="BE981" s="62"/>
      <c r="BF981" s="62"/>
      <c r="BG981" s="62"/>
      <c r="BH981" s="62"/>
    </row>
    <row r="982" spans="1:60" s="68" customFormat="1" x14ac:dyDescent="0.2">
      <c r="A982" s="62"/>
      <c r="B982" s="62"/>
      <c r="C982" s="75"/>
      <c r="D98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7"/>
      <c r="X982" s="5"/>
      <c r="Y982" s="96"/>
      <c r="Z982" s="96"/>
      <c r="AA982" s="96"/>
      <c r="AB982" s="96"/>
      <c r="AC982" s="96"/>
      <c r="AD982" s="96"/>
      <c r="AE982" s="96"/>
      <c r="AH982" s="85"/>
      <c r="AI982" s="79"/>
      <c r="AL982" s="76"/>
      <c r="AN982" s="62"/>
      <c r="AO982" s="62"/>
      <c r="AP982" s="70"/>
      <c r="AY982" s="70"/>
      <c r="AZ982" s="62"/>
      <c r="BA982" s="62"/>
      <c r="BB982" s="62"/>
      <c r="BC982" s="62"/>
      <c r="BD982" s="62"/>
      <c r="BE982" s="62"/>
      <c r="BF982" s="62"/>
      <c r="BG982" s="62"/>
      <c r="BH982" s="62"/>
    </row>
    <row r="983" spans="1:60" s="68" customFormat="1" x14ac:dyDescent="0.2">
      <c r="A983" s="62"/>
      <c r="B983" s="62"/>
      <c r="C983" s="75"/>
      <c r="D983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7"/>
      <c r="X983" s="5"/>
      <c r="Y983" s="96"/>
      <c r="Z983" s="96"/>
      <c r="AA983" s="96"/>
      <c r="AB983" s="96"/>
      <c r="AC983" s="96"/>
      <c r="AD983" s="96"/>
      <c r="AE983" s="96"/>
      <c r="AH983" s="85"/>
      <c r="AI983" s="79"/>
      <c r="AL983" s="76"/>
      <c r="AN983" s="62"/>
      <c r="AO983" s="62"/>
      <c r="AP983" s="70"/>
      <c r="AY983" s="70"/>
      <c r="AZ983" s="62"/>
      <c r="BA983" s="62"/>
      <c r="BB983" s="62"/>
      <c r="BC983" s="62"/>
      <c r="BD983" s="62"/>
      <c r="BE983" s="62"/>
      <c r="BF983" s="62"/>
      <c r="BG983" s="62"/>
      <c r="BH983" s="62"/>
    </row>
    <row r="984" spans="1:60" s="68" customFormat="1" x14ac:dyDescent="0.2">
      <c r="A984" s="62"/>
      <c r="B984" s="62"/>
      <c r="C984" s="75"/>
      <c r="D984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7"/>
      <c r="X984" s="5"/>
      <c r="Y984" s="96"/>
      <c r="Z984" s="96"/>
      <c r="AA984" s="96"/>
      <c r="AB984" s="96"/>
      <c r="AC984" s="96"/>
      <c r="AD984" s="96"/>
      <c r="AE984" s="96"/>
      <c r="AH984" s="85"/>
      <c r="AI984" s="79"/>
      <c r="AL984" s="76"/>
      <c r="AN984" s="62"/>
      <c r="AO984" s="62"/>
      <c r="AP984" s="70"/>
      <c r="AY984" s="70"/>
      <c r="AZ984" s="62"/>
      <c r="BA984" s="62"/>
      <c r="BB984" s="62"/>
      <c r="BC984" s="62"/>
      <c r="BD984" s="62"/>
      <c r="BE984" s="62"/>
      <c r="BF984" s="62"/>
      <c r="BG984" s="62"/>
      <c r="BH984" s="62"/>
    </row>
    <row r="985" spans="1:60" s="68" customFormat="1" x14ac:dyDescent="0.2">
      <c r="A985" s="62"/>
      <c r="B985" s="62"/>
      <c r="C985" s="75"/>
      <c r="D985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7"/>
      <c r="X985" s="5"/>
      <c r="Y985" s="96"/>
      <c r="Z985" s="96"/>
      <c r="AA985" s="96"/>
      <c r="AB985" s="96"/>
      <c r="AC985" s="96"/>
      <c r="AD985" s="96"/>
      <c r="AE985" s="96"/>
      <c r="AH985" s="85"/>
      <c r="AI985" s="79"/>
      <c r="AL985" s="76"/>
      <c r="AN985" s="62"/>
      <c r="AO985" s="62"/>
      <c r="AP985" s="70"/>
      <c r="AY985" s="70"/>
      <c r="AZ985" s="62"/>
      <c r="BA985" s="62"/>
      <c r="BB985" s="62"/>
      <c r="BC985" s="62"/>
      <c r="BD985" s="62"/>
      <c r="BE985" s="62"/>
      <c r="BF985" s="62"/>
      <c r="BG985" s="62"/>
      <c r="BH985" s="62"/>
    </row>
    <row r="986" spans="1:60" s="68" customFormat="1" x14ac:dyDescent="0.2">
      <c r="A986" s="62"/>
      <c r="B986" s="62"/>
      <c r="C986" s="75"/>
      <c r="D986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7"/>
      <c r="X986" s="5"/>
      <c r="Y986" s="96"/>
      <c r="Z986" s="96"/>
      <c r="AA986" s="96"/>
      <c r="AB986" s="96"/>
      <c r="AC986" s="96"/>
      <c r="AD986" s="96"/>
      <c r="AE986" s="96"/>
      <c r="AH986" s="85"/>
      <c r="AI986" s="79"/>
      <c r="AL986" s="76"/>
      <c r="AN986" s="62"/>
      <c r="AO986" s="62"/>
      <c r="AP986" s="70"/>
      <c r="AY986" s="70"/>
      <c r="AZ986" s="62"/>
      <c r="BA986" s="62"/>
      <c r="BB986" s="62"/>
      <c r="BC986" s="62"/>
      <c r="BD986" s="62"/>
      <c r="BE986" s="62"/>
      <c r="BF986" s="62"/>
      <c r="BG986" s="62"/>
      <c r="BH986" s="62"/>
    </row>
    <row r="987" spans="1:60" s="68" customFormat="1" x14ac:dyDescent="0.2">
      <c r="A987" s="62"/>
      <c r="B987" s="62"/>
      <c r="C987" s="75"/>
      <c r="D987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7"/>
      <c r="X987" s="5"/>
      <c r="Y987" s="96"/>
      <c r="Z987" s="96"/>
      <c r="AA987" s="96"/>
      <c r="AB987" s="96"/>
      <c r="AC987" s="96"/>
      <c r="AD987" s="96"/>
      <c r="AE987" s="96"/>
      <c r="AH987" s="85"/>
      <c r="AI987" s="79"/>
      <c r="AL987" s="76"/>
      <c r="AN987" s="62"/>
      <c r="AO987" s="62"/>
      <c r="AP987" s="70"/>
      <c r="AY987" s="70"/>
      <c r="AZ987" s="62"/>
      <c r="BA987" s="62"/>
      <c r="BB987" s="62"/>
      <c r="BC987" s="62"/>
      <c r="BD987" s="62"/>
      <c r="BE987" s="62"/>
      <c r="BF987" s="62"/>
      <c r="BG987" s="62"/>
      <c r="BH987" s="62"/>
    </row>
    <row r="988" spans="1:60" s="68" customFormat="1" x14ac:dyDescent="0.2">
      <c r="A988" s="62"/>
      <c r="B988" s="62"/>
      <c r="C988" s="75"/>
      <c r="D988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7"/>
      <c r="X988" s="5"/>
      <c r="Y988" s="96"/>
      <c r="Z988" s="96"/>
      <c r="AA988" s="96"/>
      <c r="AB988" s="96"/>
      <c r="AC988" s="96"/>
      <c r="AD988" s="96"/>
      <c r="AE988" s="96"/>
      <c r="AH988" s="85"/>
      <c r="AI988" s="79"/>
      <c r="AL988" s="76"/>
      <c r="AN988" s="62"/>
      <c r="AO988" s="62"/>
      <c r="AP988" s="70"/>
      <c r="AY988" s="70"/>
      <c r="AZ988" s="62"/>
      <c r="BA988" s="62"/>
      <c r="BB988" s="62"/>
      <c r="BC988" s="62"/>
      <c r="BD988" s="62"/>
      <c r="BE988" s="62"/>
      <c r="BF988" s="62"/>
      <c r="BG988" s="62"/>
      <c r="BH988" s="62"/>
    </row>
    <row r="989" spans="1:60" s="68" customFormat="1" x14ac:dyDescent="0.2">
      <c r="A989" s="62"/>
      <c r="B989" s="62"/>
      <c r="C989" s="75"/>
      <c r="D989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7"/>
      <c r="X989" s="5"/>
      <c r="Y989" s="96"/>
      <c r="Z989" s="96"/>
      <c r="AA989" s="96"/>
      <c r="AB989" s="96"/>
      <c r="AC989" s="96"/>
      <c r="AD989" s="96"/>
      <c r="AE989" s="96"/>
      <c r="AH989" s="85"/>
      <c r="AI989" s="79"/>
      <c r="AL989" s="76"/>
      <c r="AN989" s="62"/>
      <c r="AO989" s="62"/>
      <c r="AP989" s="70"/>
      <c r="AY989" s="70"/>
      <c r="AZ989" s="62"/>
      <c r="BA989" s="62"/>
      <c r="BB989" s="62"/>
      <c r="BC989" s="62"/>
      <c r="BD989" s="62"/>
      <c r="BE989" s="62"/>
      <c r="BF989" s="62"/>
      <c r="BG989" s="62"/>
      <c r="BH989" s="62"/>
    </row>
    <row r="990" spans="1:60" s="68" customFormat="1" x14ac:dyDescent="0.2">
      <c r="A990" s="62"/>
      <c r="B990" s="62"/>
      <c r="C990" s="75"/>
      <c r="D990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7"/>
      <c r="X990" s="5"/>
      <c r="Y990" s="96"/>
      <c r="Z990" s="96"/>
      <c r="AA990" s="96"/>
      <c r="AB990" s="96"/>
      <c r="AC990" s="96"/>
      <c r="AD990" s="96"/>
      <c r="AE990" s="96"/>
      <c r="AH990" s="85"/>
      <c r="AI990" s="79"/>
      <c r="AL990" s="76"/>
      <c r="AN990" s="62"/>
      <c r="AO990" s="62"/>
      <c r="AP990" s="70"/>
      <c r="AY990" s="70"/>
      <c r="AZ990" s="62"/>
      <c r="BA990" s="62"/>
      <c r="BB990" s="62"/>
      <c r="BC990" s="62"/>
      <c r="BD990" s="62"/>
      <c r="BE990" s="62"/>
      <c r="BF990" s="62"/>
      <c r="BG990" s="62"/>
      <c r="BH990" s="62"/>
    </row>
    <row r="991" spans="1:60" s="68" customFormat="1" x14ac:dyDescent="0.2">
      <c r="A991" s="62"/>
      <c r="B991" s="62"/>
      <c r="C991" s="75"/>
      <c r="D991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7"/>
      <c r="X991" s="5"/>
      <c r="Y991" s="96"/>
      <c r="Z991" s="96"/>
      <c r="AA991" s="96"/>
      <c r="AB991" s="96"/>
      <c r="AC991" s="96"/>
      <c r="AD991" s="96"/>
      <c r="AE991" s="96"/>
      <c r="AH991" s="85"/>
      <c r="AI991" s="79"/>
      <c r="AL991" s="76"/>
      <c r="AN991" s="62"/>
      <c r="AO991" s="62"/>
      <c r="AP991" s="70"/>
      <c r="AY991" s="70"/>
      <c r="AZ991" s="62"/>
      <c r="BA991" s="62"/>
      <c r="BB991" s="62"/>
      <c r="BC991" s="62"/>
      <c r="BD991" s="62"/>
      <c r="BE991" s="62"/>
      <c r="BF991" s="62"/>
      <c r="BG991" s="62"/>
      <c r="BH991" s="62"/>
    </row>
    <row r="992" spans="1:60" s="68" customFormat="1" x14ac:dyDescent="0.2">
      <c r="A992" s="62"/>
      <c r="B992" s="62"/>
      <c r="C992" s="75"/>
      <c r="D99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7"/>
      <c r="X992" s="5"/>
      <c r="Y992" s="96"/>
      <c r="Z992" s="96"/>
      <c r="AA992" s="96"/>
      <c r="AB992" s="96"/>
      <c r="AC992" s="96"/>
      <c r="AD992" s="96"/>
      <c r="AE992" s="96"/>
      <c r="AH992" s="85"/>
      <c r="AI992" s="79"/>
      <c r="AL992" s="76"/>
      <c r="AN992" s="62"/>
      <c r="AO992" s="62"/>
      <c r="AP992" s="70"/>
      <c r="AY992" s="70"/>
      <c r="AZ992" s="62"/>
      <c r="BA992" s="62"/>
      <c r="BB992" s="62"/>
      <c r="BC992" s="62"/>
      <c r="BD992" s="62"/>
      <c r="BE992" s="62"/>
      <c r="BF992" s="62"/>
      <c r="BG992" s="62"/>
      <c r="BH992" s="62"/>
    </row>
    <row r="993" spans="1:60" s="68" customFormat="1" x14ac:dyDescent="0.2">
      <c r="A993" s="62"/>
      <c r="B993" s="62"/>
      <c r="C993" s="75"/>
      <c r="D993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7"/>
      <c r="X993" s="5"/>
      <c r="Y993" s="96"/>
      <c r="Z993" s="96"/>
      <c r="AA993" s="96"/>
      <c r="AB993" s="96"/>
      <c r="AC993" s="96"/>
      <c r="AD993" s="96"/>
      <c r="AE993" s="96"/>
      <c r="AH993" s="85"/>
      <c r="AI993" s="79"/>
      <c r="AL993" s="76"/>
      <c r="AN993" s="62"/>
      <c r="AO993" s="62"/>
      <c r="AP993" s="70"/>
      <c r="AY993" s="70"/>
      <c r="AZ993" s="62"/>
      <c r="BA993" s="62"/>
      <c r="BB993" s="62"/>
      <c r="BC993" s="62"/>
      <c r="BD993" s="62"/>
      <c r="BE993" s="62"/>
      <c r="BF993" s="62"/>
      <c r="BG993" s="62"/>
      <c r="BH993" s="62"/>
    </row>
    <row r="994" spans="1:60" s="68" customFormat="1" x14ac:dyDescent="0.2">
      <c r="A994" s="62"/>
      <c r="B994" s="62"/>
      <c r="C994" s="75"/>
      <c r="D994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7"/>
      <c r="X994" s="5"/>
      <c r="Y994" s="96"/>
      <c r="Z994" s="96"/>
      <c r="AA994" s="96"/>
      <c r="AB994" s="96"/>
      <c r="AC994" s="96"/>
      <c r="AD994" s="96"/>
      <c r="AE994" s="96"/>
      <c r="AH994" s="85"/>
      <c r="AI994" s="79"/>
      <c r="AL994" s="76"/>
      <c r="AN994" s="62"/>
      <c r="AO994" s="62"/>
      <c r="AP994" s="70"/>
      <c r="AY994" s="70"/>
      <c r="AZ994" s="62"/>
      <c r="BA994" s="62"/>
      <c r="BB994" s="62"/>
      <c r="BC994" s="62"/>
      <c r="BD994" s="62"/>
      <c r="BE994" s="62"/>
      <c r="BF994" s="62"/>
      <c r="BG994" s="62"/>
      <c r="BH994" s="62"/>
    </row>
    <row r="995" spans="1:60" s="68" customFormat="1" x14ac:dyDescent="0.2">
      <c r="A995" s="62"/>
      <c r="B995" s="62"/>
      <c r="C995" s="75"/>
      <c r="D995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7"/>
      <c r="X995" s="5"/>
      <c r="Y995" s="96"/>
      <c r="Z995" s="96"/>
      <c r="AA995" s="96"/>
      <c r="AB995" s="96"/>
      <c r="AC995" s="96"/>
      <c r="AD995" s="96"/>
      <c r="AE995" s="96"/>
      <c r="AH995" s="85"/>
      <c r="AI995" s="79"/>
      <c r="AL995" s="76"/>
      <c r="AN995" s="62"/>
      <c r="AO995" s="62"/>
      <c r="AP995" s="70"/>
      <c r="AY995" s="70"/>
      <c r="AZ995" s="62"/>
      <c r="BA995" s="62"/>
      <c r="BB995" s="62"/>
      <c r="BC995" s="62"/>
      <c r="BD995" s="62"/>
      <c r="BE995" s="62"/>
      <c r="BF995" s="62"/>
      <c r="BG995" s="62"/>
      <c r="BH995" s="62"/>
    </row>
    <row r="996" spans="1:60" s="68" customFormat="1" x14ac:dyDescent="0.2">
      <c r="A996" s="62"/>
      <c r="B996" s="62"/>
      <c r="C996" s="75"/>
      <c r="D996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7"/>
      <c r="X996" s="5"/>
      <c r="Y996" s="96"/>
      <c r="Z996" s="96"/>
      <c r="AA996" s="96"/>
      <c r="AB996" s="96"/>
      <c r="AC996" s="96"/>
      <c r="AD996" s="96"/>
      <c r="AE996" s="96"/>
      <c r="AH996" s="85"/>
      <c r="AI996" s="79"/>
      <c r="AL996" s="76"/>
      <c r="AN996" s="62"/>
      <c r="AO996" s="62"/>
      <c r="AP996" s="70"/>
      <c r="AY996" s="70"/>
      <c r="AZ996" s="62"/>
      <c r="BA996" s="62"/>
      <c r="BB996" s="62"/>
      <c r="BC996" s="62"/>
      <c r="BD996" s="62"/>
      <c r="BE996" s="62"/>
      <c r="BF996" s="62"/>
      <c r="BG996" s="62"/>
      <c r="BH996" s="62"/>
    </row>
    <row r="997" spans="1:60" s="68" customFormat="1" x14ac:dyDescent="0.2">
      <c r="A997" s="62"/>
      <c r="B997" s="62"/>
      <c r="C997" s="75"/>
      <c r="D997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7"/>
      <c r="X997" s="5"/>
      <c r="Y997" s="96"/>
      <c r="Z997" s="96"/>
      <c r="AA997" s="96"/>
      <c r="AB997" s="96"/>
      <c r="AC997" s="96"/>
      <c r="AD997" s="96"/>
      <c r="AE997" s="96"/>
      <c r="AH997" s="85"/>
      <c r="AI997" s="79"/>
      <c r="AL997" s="76"/>
      <c r="AN997" s="62"/>
      <c r="AO997" s="62"/>
      <c r="AP997" s="70"/>
      <c r="AY997" s="70"/>
      <c r="AZ997" s="62"/>
      <c r="BA997" s="62"/>
      <c r="BB997" s="62"/>
      <c r="BC997" s="62"/>
      <c r="BD997" s="62"/>
      <c r="BE997" s="62"/>
      <c r="BF997" s="62"/>
      <c r="BG997" s="62"/>
      <c r="BH997" s="62"/>
    </row>
    <row r="998" spans="1:60" s="68" customFormat="1" x14ac:dyDescent="0.2">
      <c r="A998" s="62"/>
      <c r="B998" s="62"/>
      <c r="C998" s="75"/>
      <c r="D998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7"/>
      <c r="X998" s="5"/>
      <c r="Y998" s="96"/>
      <c r="Z998" s="96"/>
      <c r="AA998" s="96"/>
      <c r="AB998" s="96"/>
      <c r="AC998" s="96"/>
      <c r="AD998" s="96"/>
      <c r="AE998" s="96"/>
      <c r="AH998" s="85"/>
      <c r="AI998" s="79"/>
      <c r="AL998" s="76"/>
      <c r="AN998" s="62"/>
      <c r="AO998" s="62"/>
      <c r="AP998" s="70"/>
      <c r="AY998" s="70"/>
      <c r="AZ998" s="62"/>
      <c r="BA998" s="62"/>
      <c r="BB998" s="62"/>
      <c r="BC998" s="62"/>
      <c r="BD998" s="62"/>
      <c r="BE998" s="62"/>
      <c r="BF998" s="62"/>
      <c r="BG998" s="62"/>
      <c r="BH998" s="62"/>
    </row>
    <row r="999" spans="1:60" s="68" customFormat="1" x14ac:dyDescent="0.2">
      <c r="A999" s="62"/>
      <c r="B999" s="62"/>
      <c r="C999" s="75"/>
      <c r="D999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7"/>
      <c r="X999" s="5"/>
      <c r="Y999" s="96"/>
      <c r="Z999" s="96"/>
      <c r="AA999" s="96"/>
      <c r="AB999" s="96"/>
      <c r="AC999" s="96"/>
      <c r="AD999" s="96"/>
      <c r="AE999" s="96"/>
      <c r="AH999" s="85"/>
      <c r="AI999" s="79"/>
      <c r="AL999" s="76"/>
      <c r="AN999" s="62"/>
      <c r="AO999" s="62"/>
      <c r="AP999" s="70"/>
      <c r="AY999" s="70"/>
      <c r="AZ999" s="62"/>
      <c r="BA999" s="62"/>
      <c r="BB999" s="62"/>
      <c r="BC999" s="62"/>
      <c r="BD999" s="62"/>
      <c r="BE999" s="62"/>
      <c r="BF999" s="62"/>
      <c r="BG999" s="62"/>
      <c r="BH999" s="62"/>
    </row>
    <row r="1000" spans="1:60" s="68" customFormat="1" x14ac:dyDescent="0.2">
      <c r="A1000" s="62"/>
      <c r="B1000" s="62"/>
      <c r="C1000" s="75"/>
      <c r="D1000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7"/>
      <c r="X1000" s="5"/>
      <c r="Y1000" s="96"/>
      <c r="Z1000" s="96"/>
      <c r="AA1000" s="96"/>
      <c r="AB1000" s="96"/>
      <c r="AC1000" s="96"/>
      <c r="AD1000" s="96"/>
      <c r="AE1000" s="96"/>
      <c r="AH1000" s="85"/>
      <c r="AI1000" s="79"/>
      <c r="AL1000" s="76"/>
      <c r="AN1000" s="62"/>
      <c r="AO1000" s="62"/>
      <c r="AP1000" s="70"/>
      <c r="AY1000" s="70"/>
      <c r="AZ1000" s="62"/>
      <c r="BA1000" s="62"/>
      <c r="BB1000" s="62"/>
      <c r="BC1000" s="62"/>
      <c r="BD1000" s="62"/>
      <c r="BE1000" s="62"/>
      <c r="BF1000" s="62"/>
      <c r="BG1000" s="62"/>
      <c r="BH1000" s="62"/>
    </row>
    <row r="1001" spans="1:60" s="68" customFormat="1" x14ac:dyDescent="0.2">
      <c r="A1001" s="62"/>
      <c r="B1001" s="62"/>
      <c r="C1001" s="75"/>
      <c r="D1001"/>
      <c r="E1001" s="62"/>
      <c r="F1001" s="62"/>
      <c r="G1001" s="62"/>
      <c r="H1001" s="62"/>
      <c r="I1001" s="62"/>
      <c r="J1001" s="62"/>
      <c r="K1001" s="62"/>
      <c r="L1001" s="62"/>
      <c r="M1001" s="62"/>
      <c r="N1001" s="62"/>
      <c r="O1001" s="62"/>
      <c r="P1001" s="67"/>
      <c r="X1001" s="5"/>
      <c r="Y1001" s="96"/>
      <c r="Z1001" s="96"/>
      <c r="AA1001" s="96"/>
      <c r="AB1001" s="96"/>
      <c r="AC1001" s="96"/>
      <c r="AD1001" s="96"/>
      <c r="AE1001" s="96"/>
      <c r="AH1001" s="85"/>
      <c r="AI1001" s="79"/>
      <c r="AL1001" s="76"/>
      <c r="AN1001" s="62"/>
      <c r="AO1001" s="62"/>
      <c r="AP1001" s="70"/>
      <c r="AY1001" s="70"/>
      <c r="AZ1001" s="62"/>
      <c r="BA1001" s="62"/>
      <c r="BB1001" s="62"/>
      <c r="BC1001" s="62"/>
      <c r="BD1001" s="62"/>
      <c r="BE1001" s="62"/>
      <c r="BF1001" s="62"/>
      <c r="BG1001" s="62"/>
      <c r="BH1001" s="62"/>
    </row>
    <row r="1002" spans="1:60" s="68" customFormat="1" x14ac:dyDescent="0.2">
      <c r="A1002" s="62"/>
      <c r="B1002" s="62"/>
      <c r="C1002" s="75"/>
      <c r="D1002"/>
      <c r="E1002" s="62"/>
      <c r="F1002" s="62"/>
      <c r="G1002" s="62"/>
      <c r="H1002" s="62"/>
      <c r="I1002" s="62"/>
      <c r="J1002" s="62"/>
      <c r="K1002" s="62"/>
      <c r="L1002" s="62"/>
      <c r="M1002" s="62"/>
      <c r="N1002" s="62"/>
      <c r="O1002" s="62"/>
      <c r="P1002" s="67"/>
      <c r="X1002" s="5"/>
      <c r="Y1002" s="96"/>
      <c r="Z1002" s="96"/>
      <c r="AA1002" s="96"/>
      <c r="AB1002" s="96"/>
      <c r="AC1002" s="96"/>
      <c r="AD1002" s="96"/>
      <c r="AE1002" s="96"/>
      <c r="AH1002" s="85"/>
      <c r="AI1002" s="79"/>
      <c r="AL1002" s="76"/>
      <c r="AN1002" s="62"/>
      <c r="AO1002" s="62"/>
      <c r="AP1002" s="70"/>
      <c r="AY1002" s="70"/>
      <c r="AZ1002" s="62"/>
      <c r="BA1002" s="62"/>
      <c r="BB1002" s="62"/>
      <c r="BC1002" s="62"/>
      <c r="BD1002" s="62"/>
      <c r="BE1002" s="62"/>
      <c r="BF1002" s="62"/>
      <c r="BG1002" s="62"/>
      <c r="BH1002" s="62"/>
    </row>
    <row r="1003" spans="1:60" s="68" customFormat="1" x14ac:dyDescent="0.2">
      <c r="A1003" s="62"/>
      <c r="B1003" s="62"/>
      <c r="C1003" s="75"/>
      <c r="D1003"/>
      <c r="E1003" s="62"/>
      <c r="F1003" s="62"/>
      <c r="G1003" s="62"/>
      <c r="H1003" s="62"/>
      <c r="I1003" s="62"/>
      <c r="J1003" s="62"/>
      <c r="K1003" s="62"/>
      <c r="L1003" s="62"/>
      <c r="M1003" s="62"/>
      <c r="N1003" s="62"/>
      <c r="O1003" s="62"/>
      <c r="P1003" s="67"/>
      <c r="X1003" s="5"/>
      <c r="Y1003" s="96"/>
      <c r="Z1003" s="96"/>
      <c r="AA1003" s="96"/>
      <c r="AB1003" s="96"/>
      <c r="AC1003" s="96"/>
      <c r="AD1003" s="96"/>
      <c r="AE1003" s="96"/>
      <c r="AH1003" s="85"/>
      <c r="AI1003" s="79"/>
      <c r="AL1003" s="76"/>
      <c r="AN1003" s="62"/>
      <c r="AO1003" s="62"/>
      <c r="AP1003" s="70"/>
      <c r="AY1003" s="70"/>
      <c r="AZ1003" s="62"/>
      <c r="BA1003" s="62"/>
      <c r="BB1003" s="62"/>
      <c r="BC1003" s="62"/>
      <c r="BD1003" s="62"/>
      <c r="BE1003" s="62"/>
      <c r="BF1003" s="62"/>
      <c r="BG1003" s="62"/>
      <c r="BH1003" s="62"/>
    </row>
    <row r="1004" spans="1:60" s="68" customFormat="1" x14ac:dyDescent="0.2">
      <c r="A1004" s="62"/>
      <c r="B1004" s="62"/>
      <c r="C1004" s="75"/>
      <c r="D1004"/>
      <c r="E1004" s="62"/>
      <c r="F1004" s="62"/>
      <c r="G1004" s="62"/>
      <c r="H1004" s="62"/>
      <c r="I1004" s="62"/>
      <c r="J1004" s="62"/>
      <c r="K1004" s="62"/>
      <c r="L1004" s="62"/>
      <c r="M1004" s="62"/>
      <c r="N1004" s="62"/>
      <c r="O1004" s="62"/>
      <c r="P1004" s="67"/>
      <c r="X1004" s="5"/>
      <c r="Y1004" s="96"/>
      <c r="Z1004" s="96"/>
      <c r="AA1004" s="96"/>
      <c r="AB1004" s="96"/>
      <c r="AC1004" s="96"/>
      <c r="AD1004" s="96"/>
      <c r="AE1004" s="96"/>
      <c r="AH1004" s="85"/>
      <c r="AI1004" s="79"/>
      <c r="AL1004" s="76"/>
      <c r="AN1004" s="62"/>
      <c r="AO1004" s="62"/>
      <c r="AP1004" s="70"/>
      <c r="AY1004" s="70"/>
      <c r="AZ1004" s="62"/>
      <c r="BA1004" s="62"/>
      <c r="BB1004" s="62"/>
      <c r="BC1004" s="62"/>
      <c r="BD1004" s="62"/>
      <c r="BE1004" s="62"/>
      <c r="BF1004" s="62"/>
      <c r="BG1004" s="62"/>
      <c r="BH1004" s="62"/>
    </row>
    <row r="1005" spans="1:60" s="68" customFormat="1" x14ac:dyDescent="0.2">
      <c r="A1005" s="62"/>
      <c r="B1005" s="62"/>
      <c r="C1005" s="75"/>
      <c r="D1005"/>
      <c r="E1005" s="62"/>
      <c r="F1005" s="62"/>
      <c r="G1005" s="62"/>
      <c r="H1005" s="62"/>
      <c r="I1005" s="62"/>
      <c r="J1005" s="62"/>
      <c r="K1005" s="62"/>
      <c r="L1005" s="62"/>
      <c r="M1005" s="62"/>
      <c r="N1005" s="62"/>
      <c r="O1005" s="62"/>
      <c r="P1005" s="67"/>
      <c r="X1005" s="5"/>
      <c r="Y1005" s="96"/>
      <c r="Z1005" s="96"/>
      <c r="AA1005" s="96"/>
      <c r="AB1005" s="96"/>
      <c r="AC1005" s="96"/>
      <c r="AD1005" s="96"/>
      <c r="AE1005" s="96"/>
      <c r="AH1005" s="85"/>
      <c r="AI1005" s="79"/>
      <c r="AL1005" s="76"/>
      <c r="AN1005" s="62"/>
      <c r="AO1005" s="62"/>
      <c r="AP1005" s="70"/>
      <c r="AY1005" s="70"/>
      <c r="AZ1005" s="62"/>
      <c r="BA1005" s="62"/>
      <c r="BB1005" s="62"/>
      <c r="BC1005" s="62"/>
      <c r="BD1005" s="62"/>
      <c r="BE1005" s="62"/>
      <c r="BF1005" s="62"/>
      <c r="BG1005" s="62"/>
      <c r="BH1005" s="62"/>
    </row>
    <row r="1006" spans="1:60" s="68" customFormat="1" x14ac:dyDescent="0.2">
      <c r="A1006" s="62"/>
      <c r="B1006" s="62"/>
      <c r="C1006" s="75"/>
      <c r="D1006"/>
      <c r="E1006" s="62"/>
      <c r="F1006" s="62"/>
      <c r="G1006" s="62"/>
      <c r="H1006" s="62"/>
      <c r="I1006" s="62"/>
      <c r="J1006" s="62"/>
      <c r="K1006" s="62"/>
      <c r="L1006" s="62"/>
      <c r="M1006" s="62"/>
      <c r="N1006" s="62"/>
      <c r="O1006" s="62"/>
      <c r="P1006" s="67"/>
      <c r="X1006" s="5"/>
      <c r="Y1006" s="96"/>
      <c r="Z1006" s="96"/>
      <c r="AA1006" s="96"/>
      <c r="AB1006" s="96"/>
      <c r="AC1006" s="96"/>
      <c r="AD1006" s="96"/>
      <c r="AE1006" s="96"/>
      <c r="AH1006" s="85"/>
      <c r="AI1006" s="79"/>
      <c r="AL1006" s="76"/>
      <c r="AN1006" s="62"/>
      <c r="AO1006" s="62"/>
      <c r="AP1006" s="70"/>
      <c r="AY1006" s="70"/>
      <c r="AZ1006" s="62"/>
      <c r="BA1006" s="62"/>
      <c r="BB1006" s="62"/>
      <c r="BC1006" s="62"/>
      <c r="BD1006" s="62"/>
      <c r="BE1006" s="62"/>
      <c r="BF1006" s="62"/>
      <c r="BG1006" s="62"/>
      <c r="BH1006" s="62"/>
    </row>
    <row r="1007" spans="1:60" s="68" customFormat="1" x14ac:dyDescent="0.2">
      <c r="A1007" s="62"/>
      <c r="B1007" s="62"/>
      <c r="C1007" s="75"/>
      <c r="D1007"/>
      <c r="E1007" s="62"/>
      <c r="F1007" s="62"/>
      <c r="G1007" s="62"/>
      <c r="H1007" s="62"/>
      <c r="I1007" s="62"/>
      <c r="J1007" s="62"/>
      <c r="K1007" s="62"/>
      <c r="L1007" s="62"/>
      <c r="M1007" s="62"/>
      <c r="N1007" s="62"/>
      <c r="O1007" s="62"/>
      <c r="P1007" s="67"/>
      <c r="X1007" s="5"/>
      <c r="Y1007" s="96"/>
      <c r="Z1007" s="96"/>
      <c r="AA1007" s="96"/>
      <c r="AB1007" s="96"/>
      <c r="AC1007" s="96"/>
      <c r="AD1007" s="96"/>
      <c r="AE1007" s="96"/>
      <c r="AH1007" s="85"/>
      <c r="AI1007" s="79"/>
      <c r="AL1007" s="76"/>
      <c r="AN1007" s="62"/>
      <c r="AO1007" s="62"/>
      <c r="AP1007" s="70"/>
      <c r="AY1007" s="70"/>
      <c r="AZ1007" s="62"/>
      <c r="BA1007" s="62"/>
      <c r="BB1007" s="62"/>
      <c r="BC1007" s="62"/>
      <c r="BD1007" s="62"/>
      <c r="BE1007" s="62"/>
      <c r="BF1007" s="62"/>
      <c r="BG1007" s="62"/>
      <c r="BH1007" s="62"/>
    </row>
    <row r="1008" spans="1:60" s="68" customFormat="1" x14ac:dyDescent="0.2">
      <c r="A1008" s="62"/>
      <c r="B1008" s="62"/>
      <c r="C1008" s="75"/>
      <c r="D1008"/>
      <c r="E1008" s="62"/>
      <c r="F1008" s="62"/>
      <c r="G1008" s="62"/>
      <c r="H1008" s="62"/>
      <c r="I1008" s="62"/>
      <c r="J1008" s="62"/>
      <c r="K1008" s="62"/>
      <c r="L1008" s="62"/>
      <c r="M1008" s="62"/>
      <c r="N1008" s="62"/>
      <c r="O1008" s="62"/>
      <c r="P1008" s="67"/>
      <c r="X1008" s="5"/>
      <c r="Y1008" s="96"/>
      <c r="Z1008" s="96"/>
      <c r="AA1008" s="96"/>
      <c r="AB1008" s="96"/>
      <c r="AC1008" s="96"/>
      <c r="AD1008" s="96"/>
      <c r="AE1008" s="96"/>
      <c r="AH1008" s="85"/>
      <c r="AI1008" s="79"/>
      <c r="AL1008" s="76"/>
      <c r="AN1008" s="62"/>
      <c r="AO1008" s="62"/>
      <c r="AP1008" s="70"/>
      <c r="AY1008" s="70"/>
      <c r="AZ1008" s="62"/>
      <c r="BA1008" s="62"/>
      <c r="BB1008" s="62"/>
      <c r="BC1008" s="62"/>
      <c r="BD1008" s="62"/>
      <c r="BE1008" s="62"/>
      <c r="BF1008" s="62"/>
      <c r="BG1008" s="62"/>
      <c r="BH1008" s="62"/>
    </row>
    <row r="1009" spans="1:60" s="68" customFormat="1" x14ac:dyDescent="0.2">
      <c r="A1009" s="62"/>
      <c r="B1009" s="62"/>
      <c r="C1009" s="75"/>
      <c r="D1009"/>
      <c r="E1009" s="62"/>
      <c r="F1009" s="62"/>
      <c r="G1009" s="62"/>
      <c r="H1009" s="62"/>
      <c r="I1009" s="62"/>
      <c r="J1009" s="62"/>
      <c r="K1009" s="62"/>
      <c r="L1009" s="62"/>
      <c r="M1009" s="62"/>
      <c r="N1009" s="62"/>
      <c r="O1009" s="62"/>
      <c r="P1009" s="67"/>
      <c r="X1009" s="5"/>
      <c r="Y1009" s="96"/>
      <c r="Z1009" s="96"/>
      <c r="AA1009" s="96"/>
      <c r="AB1009" s="96"/>
      <c r="AC1009" s="96"/>
      <c r="AD1009" s="96"/>
      <c r="AE1009" s="96"/>
      <c r="AH1009" s="85"/>
      <c r="AI1009" s="79"/>
      <c r="AL1009" s="76"/>
      <c r="AN1009" s="62"/>
      <c r="AO1009" s="62"/>
      <c r="AP1009" s="70"/>
      <c r="AY1009" s="70"/>
      <c r="AZ1009" s="62"/>
      <c r="BA1009" s="62"/>
      <c r="BB1009" s="62"/>
      <c r="BC1009" s="62"/>
      <c r="BD1009" s="62"/>
      <c r="BE1009" s="62"/>
      <c r="BF1009" s="62"/>
      <c r="BG1009" s="62"/>
      <c r="BH1009" s="62"/>
    </row>
    <row r="1010" spans="1:60" s="68" customFormat="1" x14ac:dyDescent="0.2">
      <c r="A1010" s="62"/>
      <c r="B1010" s="62"/>
      <c r="C1010" s="75"/>
      <c r="D1010"/>
      <c r="E1010" s="62"/>
      <c r="F1010" s="62"/>
      <c r="G1010" s="62"/>
      <c r="H1010" s="62"/>
      <c r="I1010" s="62"/>
      <c r="J1010" s="62"/>
      <c r="K1010" s="62"/>
      <c r="L1010" s="62"/>
      <c r="M1010" s="62"/>
      <c r="N1010" s="62"/>
      <c r="O1010" s="62"/>
      <c r="P1010" s="67"/>
      <c r="X1010" s="5"/>
      <c r="Y1010" s="96"/>
      <c r="Z1010" s="96"/>
      <c r="AA1010" s="96"/>
      <c r="AB1010" s="96"/>
      <c r="AC1010" s="96"/>
      <c r="AD1010" s="96"/>
      <c r="AE1010" s="96"/>
      <c r="AH1010" s="85"/>
      <c r="AI1010" s="79"/>
      <c r="AL1010" s="76"/>
      <c r="AN1010" s="62"/>
      <c r="AO1010" s="62"/>
      <c r="AP1010" s="70"/>
      <c r="AY1010" s="70"/>
      <c r="AZ1010" s="62"/>
      <c r="BA1010" s="62"/>
      <c r="BB1010" s="62"/>
      <c r="BC1010" s="62"/>
      <c r="BD1010" s="62"/>
      <c r="BE1010" s="62"/>
      <c r="BF1010" s="62"/>
      <c r="BG1010" s="62"/>
      <c r="BH1010" s="62"/>
    </row>
    <row r="1011" spans="1:60" s="68" customFormat="1" x14ac:dyDescent="0.2">
      <c r="A1011" s="62"/>
      <c r="B1011" s="62"/>
      <c r="C1011" s="75"/>
      <c r="D1011"/>
      <c r="E1011" s="62"/>
      <c r="F1011" s="62"/>
      <c r="G1011" s="62"/>
      <c r="H1011" s="62"/>
      <c r="I1011" s="62"/>
      <c r="J1011" s="62"/>
      <c r="K1011" s="62"/>
      <c r="L1011" s="62"/>
      <c r="M1011" s="62"/>
      <c r="N1011" s="62"/>
      <c r="O1011" s="62"/>
      <c r="P1011" s="67"/>
      <c r="X1011" s="5"/>
      <c r="Y1011" s="96"/>
      <c r="Z1011" s="96"/>
      <c r="AA1011" s="96"/>
      <c r="AB1011" s="96"/>
      <c r="AC1011" s="96"/>
      <c r="AD1011" s="96"/>
      <c r="AE1011" s="96"/>
      <c r="AH1011" s="85"/>
      <c r="AI1011" s="79"/>
      <c r="AL1011" s="76"/>
      <c r="AN1011" s="62"/>
      <c r="AO1011" s="62"/>
      <c r="AP1011" s="70"/>
      <c r="AY1011" s="70"/>
      <c r="AZ1011" s="62"/>
      <c r="BA1011" s="62"/>
      <c r="BB1011" s="62"/>
      <c r="BC1011" s="62"/>
      <c r="BD1011" s="62"/>
      <c r="BE1011" s="62"/>
      <c r="BF1011" s="62"/>
      <c r="BG1011" s="62"/>
      <c r="BH1011" s="62"/>
    </row>
    <row r="1012" spans="1:60" s="68" customFormat="1" x14ac:dyDescent="0.2">
      <c r="A1012" s="62"/>
      <c r="B1012" s="62"/>
      <c r="C1012" s="75"/>
      <c r="D1012"/>
      <c r="E1012" s="62"/>
      <c r="F1012" s="62"/>
      <c r="G1012" s="62"/>
      <c r="H1012" s="62"/>
      <c r="I1012" s="62"/>
      <c r="J1012" s="62"/>
      <c r="K1012" s="62"/>
      <c r="L1012" s="62"/>
      <c r="M1012" s="62"/>
      <c r="N1012" s="62"/>
      <c r="O1012" s="62"/>
      <c r="P1012" s="67"/>
      <c r="X1012" s="5"/>
      <c r="Y1012" s="96"/>
      <c r="Z1012" s="96"/>
      <c r="AA1012" s="96"/>
      <c r="AB1012" s="96"/>
      <c r="AC1012" s="96"/>
      <c r="AD1012" s="96"/>
      <c r="AE1012" s="96"/>
      <c r="AH1012" s="85"/>
      <c r="AI1012" s="79"/>
      <c r="AL1012" s="76"/>
      <c r="AN1012" s="62"/>
      <c r="AO1012" s="62"/>
      <c r="AP1012" s="70"/>
      <c r="AY1012" s="70"/>
      <c r="AZ1012" s="62"/>
      <c r="BA1012" s="62"/>
      <c r="BB1012" s="62"/>
      <c r="BC1012" s="62"/>
      <c r="BD1012" s="62"/>
      <c r="BE1012" s="62"/>
      <c r="BF1012" s="62"/>
      <c r="BG1012" s="62"/>
      <c r="BH1012" s="62"/>
    </row>
    <row r="1013" spans="1:60" s="68" customFormat="1" x14ac:dyDescent="0.2">
      <c r="A1013" s="62"/>
      <c r="B1013" s="62"/>
      <c r="C1013" s="75"/>
      <c r="D1013"/>
      <c r="E1013" s="62"/>
      <c r="F1013" s="62"/>
      <c r="G1013" s="62"/>
      <c r="H1013" s="62"/>
      <c r="I1013" s="62"/>
      <c r="J1013" s="62"/>
      <c r="K1013" s="62"/>
      <c r="L1013" s="62"/>
      <c r="M1013" s="62"/>
      <c r="N1013" s="62"/>
      <c r="O1013" s="62"/>
      <c r="P1013" s="67"/>
      <c r="X1013" s="5"/>
      <c r="Y1013" s="96"/>
      <c r="Z1013" s="96"/>
      <c r="AA1013" s="96"/>
      <c r="AB1013" s="96"/>
      <c r="AC1013" s="96"/>
      <c r="AD1013" s="96"/>
      <c r="AE1013" s="96"/>
      <c r="AH1013" s="85"/>
      <c r="AI1013" s="79"/>
      <c r="AL1013" s="76"/>
      <c r="AN1013" s="62"/>
      <c r="AO1013" s="62"/>
      <c r="AP1013" s="70"/>
      <c r="AY1013" s="70"/>
      <c r="AZ1013" s="62"/>
      <c r="BA1013" s="62"/>
      <c r="BB1013" s="62"/>
      <c r="BC1013" s="62"/>
      <c r="BD1013" s="62"/>
      <c r="BE1013" s="62"/>
      <c r="BF1013" s="62"/>
      <c r="BG1013" s="62"/>
      <c r="BH1013" s="62"/>
    </row>
  </sheetData>
  <sheetProtection password="CC2F" sheet="1" objects="1" scenarios="1" selectLockedCells="1"/>
  <printOptions gridLines="1"/>
  <pageMargins left="0.31" right="0.18" top="0.5" bottom="0.47" header="0.25" footer="0.25"/>
  <pageSetup scale="90" orientation="landscape" r:id="rId1"/>
  <headerFooter alignWithMargins="0">
    <oddHeader>&amp;C&amp;"Times New Roman,Bold Italic"&amp;14WDI Segmenting Calculator</oddHeader>
    <oddFooter>&amp;L&amp;8Printed @ &amp;T on &amp;D&amp;C&amp;8Page &amp;P of &amp;N&amp;R&amp;8&amp;F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C2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" sqref="E1"/>
    </sheetView>
  </sheetViews>
  <sheetFormatPr defaultColWidth="8.83203125" defaultRowHeight="15" x14ac:dyDescent="0.25"/>
  <cols>
    <col min="1" max="1" width="8.83203125" style="327"/>
    <col min="2" max="4" width="8.83203125" style="327" customWidth="1"/>
    <col min="5" max="5" width="27.5" style="327" customWidth="1"/>
    <col min="6" max="8" width="8.83203125" style="327" customWidth="1"/>
    <col min="9" max="9" width="0.5" style="328" customWidth="1"/>
    <col min="10" max="32" width="8.83203125" style="327" customWidth="1"/>
    <col min="33" max="16384" width="8.83203125" style="327"/>
  </cols>
  <sheetData>
    <row r="1" spans="1:29" x14ac:dyDescent="0.25">
      <c r="A1" s="440" t="s">
        <v>206</v>
      </c>
      <c r="B1" s="326"/>
      <c r="C1" s="326"/>
      <c r="D1" s="326"/>
      <c r="F1" s="326"/>
      <c r="Y1" s="326"/>
      <c r="Z1" s="326"/>
    </row>
    <row r="2" spans="1:29" x14ac:dyDescent="0.25">
      <c r="B2" s="326"/>
      <c r="C2" s="326"/>
      <c r="D2" s="326"/>
      <c r="F2" s="326"/>
      <c r="G2" s="326"/>
      <c r="Y2" s="326" t="s">
        <v>80</v>
      </c>
      <c r="Z2" s="326" t="s">
        <v>207</v>
      </c>
      <c r="AA2" s="326" t="s">
        <v>207</v>
      </c>
      <c r="AB2" s="326" t="s">
        <v>208</v>
      </c>
      <c r="AC2" s="326" t="s">
        <v>209</v>
      </c>
    </row>
    <row r="3" spans="1:29" x14ac:dyDescent="0.25">
      <c r="B3" s="326"/>
      <c r="C3" s="326"/>
      <c r="D3" s="326"/>
      <c r="F3" s="326"/>
      <c r="G3" s="326"/>
      <c r="Y3" s="326" t="s">
        <v>211</v>
      </c>
      <c r="Z3" s="326" t="s">
        <v>210</v>
      </c>
      <c r="AA3" s="326" t="s">
        <v>212</v>
      </c>
      <c r="AB3" s="326" t="s">
        <v>80</v>
      </c>
      <c r="AC3" s="326" t="s">
        <v>80</v>
      </c>
    </row>
    <row r="4" spans="1:29" x14ac:dyDescent="0.25">
      <c r="Y4" s="329">
        <f>+D4-B4</f>
        <v>0</v>
      </c>
      <c r="Z4" s="329" t="e">
        <f>DEGREES(ATAN(Y4/C4))</f>
        <v>#DIV/0!</v>
      </c>
      <c r="AA4" s="329" t="e">
        <f>90-Z4</f>
        <v>#DIV/0!</v>
      </c>
      <c r="AB4" s="329">
        <f>+SQRT(C4*C4+Y4*Y4)</f>
        <v>0</v>
      </c>
    </row>
    <row r="8" spans="1:29" ht="15.75" x14ac:dyDescent="0.25">
      <c r="B8" s="330" t="s">
        <v>213</v>
      </c>
    </row>
    <row r="12" spans="1:29" ht="15.75" x14ac:dyDescent="0.25">
      <c r="B12" s="330"/>
    </row>
    <row r="29" s="328" customFormat="1" ht="4.1500000000000004" customHeight="1" x14ac:dyDescent="0.25"/>
  </sheetData>
  <sheetProtection password="CC2F" sheet="1" objects="1" scenarios="1"/>
  <printOptions gridLines="1"/>
  <pageMargins left="0.45" right="0.45" top="0.75" bottom="0.75" header="0.3" footer="0.3"/>
  <pageSetup scale="125" orientation="landscape" r:id="rId1"/>
  <headerFooter>
    <oddFooter>&amp;L&amp;"Times New Roman,Regular"&amp;8Printed @ &amp;T on &amp;D&amp;R&amp;"Times New Roman,Regular"&amp;8Tab: &amp;A in File: 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/>
  </sheetViews>
  <sheetFormatPr defaultColWidth="8.83203125" defaultRowHeight="12.75" x14ac:dyDescent="0.2"/>
  <cols>
    <col min="1" max="1" width="19" style="377" bestFit="1" customWidth="1"/>
    <col min="2" max="2" width="35.83203125" style="381" customWidth="1"/>
    <col min="3" max="3" width="19" style="381" customWidth="1"/>
    <col min="4" max="4" width="1.83203125" style="376" customWidth="1"/>
    <col min="5" max="5" width="0.6640625" style="384" customWidth="1"/>
    <col min="6" max="16384" width="8.83203125" style="376"/>
  </cols>
  <sheetData>
    <row r="1" spans="1:5" s="379" customFormat="1" x14ac:dyDescent="0.2">
      <c r="A1" s="378" t="s">
        <v>29</v>
      </c>
      <c r="B1" s="380" t="s">
        <v>25</v>
      </c>
      <c r="C1" s="380"/>
      <c r="E1" s="385"/>
    </row>
    <row r="2" spans="1:5" s="432" customFormat="1" hidden="1" x14ac:dyDescent="0.2">
      <c r="A2" s="430">
        <v>43448</v>
      </c>
      <c r="B2" s="431" t="s">
        <v>245</v>
      </c>
      <c r="C2" s="431"/>
      <c r="E2" s="433"/>
    </row>
    <row r="3" spans="1:5" s="432" customFormat="1" hidden="1" x14ac:dyDescent="0.2">
      <c r="A3" s="430">
        <v>43448</v>
      </c>
      <c r="B3" s="434" t="s">
        <v>243</v>
      </c>
      <c r="C3" s="434"/>
      <c r="E3" s="433"/>
    </row>
    <row r="4" spans="1:5" s="432" customFormat="1" ht="25.5" hidden="1" x14ac:dyDescent="0.2">
      <c r="A4" s="430">
        <v>43448</v>
      </c>
      <c r="B4" s="434" t="s">
        <v>244</v>
      </c>
      <c r="C4" s="434"/>
      <c r="E4" s="433"/>
    </row>
    <row r="5" spans="1:5" s="432" customFormat="1" hidden="1" x14ac:dyDescent="0.2">
      <c r="A5" s="430">
        <v>43454</v>
      </c>
      <c r="B5" s="431" t="s">
        <v>246</v>
      </c>
      <c r="C5" s="431"/>
      <c r="E5" s="433"/>
    </row>
    <row r="6" spans="1:5" s="432" customFormat="1" hidden="1" x14ac:dyDescent="0.2">
      <c r="A6" s="430"/>
      <c r="B6" s="431"/>
      <c r="C6" s="431"/>
      <c r="E6" s="433"/>
    </row>
    <row r="7" spans="1:5" s="432" customFormat="1" ht="25.5" hidden="1" x14ac:dyDescent="0.2">
      <c r="A7" s="430">
        <v>43448</v>
      </c>
      <c r="B7" s="435" t="s">
        <v>247</v>
      </c>
      <c r="C7" s="435"/>
      <c r="E7" s="433"/>
    </row>
    <row r="8" spans="1:5" s="432" customFormat="1" hidden="1" x14ac:dyDescent="0.2">
      <c r="A8" s="430">
        <v>43465</v>
      </c>
      <c r="B8" s="431" t="s">
        <v>240</v>
      </c>
      <c r="C8" s="431"/>
      <c r="E8" s="433"/>
    </row>
    <row r="9" spans="1:5" s="432" customFormat="1" hidden="1" x14ac:dyDescent="0.2">
      <c r="A9" s="430">
        <v>43465</v>
      </c>
      <c r="B9" s="434" t="s">
        <v>242</v>
      </c>
      <c r="C9" s="434"/>
      <c r="E9" s="433"/>
    </row>
    <row r="10" spans="1:5" s="432" customFormat="1" ht="13.5" hidden="1" x14ac:dyDescent="0.2">
      <c r="A10" s="436">
        <v>43494</v>
      </c>
      <c r="B10" s="432" t="s">
        <v>335</v>
      </c>
      <c r="C10" s="366" t="s">
        <v>336</v>
      </c>
      <c r="E10" s="433"/>
    </row>
    <row r="11" spans="1:5" s="432" customFormat="1" ht="25.5" hidden="1" x14ac:dyDescent="0.2">
      <c r="A11" s="436">
        <v>43550</v>
      </c>
      <c r="B11" s="432" t="s">
        <v>337</v>
      </c>
      <c r="C11" s="366" t="s">
        <v>338</v>
      </c>
      <c r="E11" s="433"/>
    </row>
    <row r="12" spans="1:5" s="432" customFormat="1" ht="25.5" hidden="1" x14ac:dyDescent="0.2">
      <c r="A12" s="430">
        <v>43822</v>
      </c>
      <c r="B12" s="434" t="s">
        <v>339</v>
      </c>
      <c r="C12" s="366" t="s">
        <v>340</v>
      </c>
      <c r="E12" s="433"/>
    </row>
    <row r="13" spans="1:5" s="432" customFormat="1" ht="25.5" hidden="1" x14ac:dyDescent="0.2">
      <c r="A13" s="430">
        <v>43830</v>
      </c>
      <c r="B13" s="434" t="s">
        <v>339</v>
      </c>
      <c r="C13" s="366" t="s">
        <v>350</v>
      </c>
      <c r="E13" s="433"/>
    </row>
    <row r="14" spans="1:5" s="432" customFormat="1" ht="13.5" hidden="1" x14ac:dyDescent="0.2">
      <c r="A14" s="430">
        <v>43839</v>
      </c>
      <c r="B14" s="434" t="s">
        <v>351</v>
      </c>
      <c r="C14" s="366" t="s">
        <v>352</v>
      </c>
      <c r="E14" s="433"/>
    </row>
    <row r="15" spans="1:5" s="432" customFormat="1" ht="13.5" hidden="1" x14ac:dyDescent="0.2">
      <c r="A15" s="430">
        <v>43873</v>
      </c>
      <c r="B15" s="434" t="s">
        <v>354</v>
      </c>
      <c r="C15" s="366" t="s">
        <v>355</v>
      </c>
      <c r="E15" s="433"/>
    </row>
    <row r="16" spans="1:5" s="432" customFormat="1" hidden="1" x14ac:dyDescent="0.2">
      <c r="A16" s="430"/>
      <c r="B16" s="434"/>
      <c r="C16" s="434"/>
      <c r="E16" s="433"/>
    </row>
    <row r="17" spans="1:5" s="432" customFormat="1" hidden="1" x14ac:dyDescent="0.2">
      <c r="A17" s="430"/>
      <c r="B17" s="434"/>
      <c r="C17" s="434"/>
      <c r="E17" s="433"/>
    </row>
    <row r="18" spans="1:5" s="432" customFormat="1" hidden="1" x14ac:dyDescent="0.2">
      <c r="A18" s="430"/>
      <c r="B18" s="434"/>
      <c r="C18" s="434"/>
      <c r="E18" s="433"/>
    </row>
    <row r="19" spans="1:5" s="432" customFormat="1" hidden="1" x14ac:dyDescent="0.2">
      <c r="A19" s="430"/>
      <c r="B19" s="434"/>
      <c r="C19" s="434"/>
      <c r="E19" s="433"/>
    </row>
    <row r="20" spans="1:5" s="432" customFormat="1" hidden="1" x14ac:dyDescent="0.2">
      <c r="A20" s="430"/>
      <c r="B20" s="434"/>
      <c r="C20" s="434"/>
      <c r="E20" s="433"/>
    </row>
    <row r="21" spans="1:5" s="432" customFormat="1" hidden="1" x14ac:dyDescent="0.2">
      <c r="A21" s="430"/>
      <c r="B21" s="434"/>
      <c r="C21" s="434"/>
      <c r="E21" s="433"/>
    </row>
    <row r="22" spans="1:5" s="432" customFormat="1" hidden="1" x14ac:dyDescent="0.2">
      <c r="A22" s="430"/>
      <c r="B22" s="434"/>
      <c r="C22" s="434"/>
      <c r="E22" s="433"/>
    </row>
    <row r="23" spans="1:5" s="432" customFormat="1" hidden="1" x14ac:dyDescent="0.2">
      <c r="A23" s="430"/>
      <c r="B23" s="434"/>
      <c r="C23" s="434"/>
      <c r="E23" s="433"/>
    </row>
    <row r="24" spans="1:5" s="432" customFormat="1" hidden="1" x14ac:dyDescent="0.2">
      <c r="A24" s="430"/>
      <c r="B24" s="434"/>
      <c r="C24" s="434"/>
      <c r="E24" s="433"/>
    </row>
    <row r="25" spans="1:5" s="432" customFormat="1" hidden="1" x14ac:dyDescent="0.2">
      <c r="A25" s="430"/>
      <c r="B25" s="434"/>
      <c r="C25" s="434"/>
      <c r="E25" s="433"/>
    </row>
    <row r="26" spans="1:5" s="432" customFormat="1" x14ac:dyDescent="0.2">
      <c r="A26" s="430"/>
      <c r="B26" s="434"/>
      <c r="C26" s="434"/>
      <c r="E26" s="433"/>
    </row>
    <row r="27" spans="1:5" s="432" customFormat="1" x14ac:dyDescent="0.2">
      <c r="A27" s="430"/>
      <c r="B27" s="434"/>
      <c r="C27" s="434"/>
      <c r="E27" s="433"/>
    </row>
    <row r="28" spans="1:5" s="432" customFormat="1" ht="13.5" x14ac:dyDescent="0.2">
      <c r="A28" s="366" t="s">
        <v>355</v>
      </c>
      <c r="B28" s="437" t="s">
        <v>241</v>
      </c>
      <c r="C28" s="437"/>
      <c r="E28" s="433"/>
    </row>
    <row r="30" spans="1:5" s="384" customFormat="1" ht="4.1500000000000004" customHeight="1" x14ac:dyDescent="0.2">
      <c r="A30" s="382"/>
      <c r="B30" s="383"/>
      <c r="C30" s="383"/>
    </row>
  </sheetData>
  <sheetProtection password="CC2F" sheet="1" objects="1" scenarios="1"/>
  <printOptions gridLines="1"/>
  <pageMargins left="0.45" right="0.45" top="0.5" bottom="0.5" header="0.3" footer="0.3"/>
  <pageSetup orientation="portrait" r:id="rId1"/>
  <headerFooter>
    <oddFooter>&amp;L&amp;8Printed @ &amp;T on &amp;D&amp;R&amp;8Tab: &amp;A in File: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21</vt:i4>
      </vt:variant>
    </vt:vector>
  </HeadingPairs>
  <TitlesOfParts>
    <vt:vector size="30" baseType="lpstr">
      <vt:lpstr>WDI_Standard_Order_Form</vt:lpstr>
      <vt:lpstr>OSC_Calcs</vt:lpstr>
      <vt:lpstr>Colors_'19</vt:lpstr>
      <vt:lpstr>Stool_Template</vt:lpstr>
      <vt:lpstr>Round_top_Template</vt:lpstr>
      <vt:lpstr>Round_top_Template_Extended</vt:lpstr>
      <vt:lpstr>Octagon_Template</vt:lpstr>
      <vt:lpstr>Trapezoid_Template</vt:lpstr>
      <vt:lpstr>Revisions</vt:lpstr>
      <vt:lpstr>JK</vt:lpstr>
      <vt:lpstr>OSC_Calcs!Label_Range_Area</vt:lpstr>
      <vt:lpstr>WDI_Standard_Order_Form!LS</vt:lpstr>
      <vt:lpstr>Page1</vt:lpstr>
      <vt:lpstr>'Colors_''19'!Print_Area</vt:lpstr>
      <vt:lpstr>Octagon_Template!Print_Area</vt:lpstr>
      <vt:lpstr>OSC_Calcs!Print_Area</vt:lpstr>
      <vt:lpstr>Revisions!Print_Area</vt:lpstr>
      <vt:lpstr>Round_top_Template!Print_Area</vt:lpstr>
      <vt:lpstr>Round_top_Template_Extended!Print_Area</vt:lpstr>
      <vt:lpstr>Stool_Template!Print_Area</vt:lpstr>
      <vt:lpstr>Trapezoid_Template!Print_Area</vt:lpstr>
      <vt:lpstr>WDI_Standard_Order_Form!Print_Area</vt:lpstr>
      <vt:lpstr>Octagon_Template!Print_Titles</vt:lpstr>
      <vt:lpstr>OSC_Calcs!Print_Titles</vt:lpstr>
      <vt:lpstr>Revisions!Print_Titles</vt:lpstr>
      <vt:lpstr>Round_top_Template!Print_Titles</vt:lpstr>
      <vt:lpstr>Round_top_Template_Extended!Print_Titles</vt:lpstr>
      <vt:lpstr>Stool_Template!Print_Titles</vt:lpstr>
      <vt:lpstr>Trapezoid_Template!Print_Titles</vt:lpstr>
      <vt:lpstr>WDI_Standard_Order_Form!Print_Titles</vt:lpstr>
    </vt:vector>
  </TitlesOfParts>
  <Company>Wood Design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Isaacson</dc:creator>
  <cp:lastModifiedBy>Tyler Isaacson</cp:lastModifiedBy>
  <cp:lastPrinted>2019-12-31T17:28:44Z</cp:lastPrinted>
  <dcterms:created xsi:type="dcterms:W3CDTF">2006-11-04T19:01:52Z</dcterms:created>
  <dcterms:modified xsi:type="dcterms:W3CDTF">2020-03-11T20:12:16Z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