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eave\Desktop\"/>
    </mc:Choice>
  </mc:AlternateContent>
  <xr:revisionPtr revIDLastSave="0" documentId="13_ncr:1_{3AEEF947-7A2C-453E-97E0-4C2287238E14}" xr6:coauthVersionLast="47" xr6:coauthVersionMax="47" xr10:uidLastSave="{00000000-0000-0000-0000-000000000000}"/>
  <bookViews>
    <workbookView xWindow="3060" yWindow="-20520" windowWidth="28510" windowHeight="19790" tabRatio="940" xr2:uid="{00000000-000D-0000-FFFF-FFFF00000000}"/>
  </bookViews>
  <sheets>
    <sheet name="WDI_Standard_Order_Form" sheetId="12" r:id="rId1"/>
    <sheet name="Octagon_Template" sheetId="23" r:id="rId2"/>
    <sheet name="Stool_Template" sheetId="15" r:id="rId3"/>
    <sheet name="Round_top_Template" sheetId="17" r:id="rId4"/>
    <sheet name="Round_top_Template_Extended" sheetId="25" r:id="rId5"/>
    <sheet name="Trapezoid_Template" sheetId="16" r:id="rId6"/>
  </sheets>
  <definedNames>
    <definedName name="Clip">#REF!</definedName>
    <definedName name="JK">WDI_Standard_Order_Form!$A$2:$N$32</definedName>
    <definedName name="Label_Range_Area">#REF!</definedName>
    <definedName name="Line_Link_for_Labels" comment="Link label line # too row in worksheet">#REF!</definedName>
    <definedName name="LS" comment="area to copy &amp; paste to production worksheet" localSheetId="0">WDI_Standard_Order_Form!$B$2:$N$32</definedName>
    <definedName name="Page1">WDI_Standard_Order_Form!$A$2:$X$32</definedName>
    <definedName name="Pallet">#REF!</definedName>
    <definedName name="_xlnm.Print_Area" localSheetId="1">Octagon_Template!$D$6:$O$36</definedName>
    <definedName name="_xlnm.Print_Area" localSheetId="3">Round_top_Template!$A$2:$F$28</definedName>
    <definedName name="_xlnm.Print_Area" localSheetId="4">Round_top_Template_Extended!$A$2:$F$28</definedName>
    <definedName name="_xlnm.Print_Area" localSheetId="2">Stool_Template!$A$2:$F$28</definedName>
    <definedName name="_xlnm.Print_Area" localSheetId="5">Trapezoid_Template!$B$4:$H$28</definedName>
    <definedName name="_xlnm.Print_Area" localSheetId="0">WDI_Standard_Order_Form!$E$9:$AB$34</definedName>
    <definedName name="_xlnm.Print_Titles" localSheetId="1">Octagon_Template!$A:$C,Octagon_Template!$1:$5</definedName>
    <definedName name="_xlnm.Print_Titles" localSheetId="3">Round_top_Template!$1:$1</definedName>
    <definedName name="_xlnm.Print_Titles" localSheetId="4">Round_top_Template_Extended!$1:$1</definedName>
    <definedName name="_xlnm.Print_Titles" localSheetId="2">Stool_Template!$1:$1</definedName>
    <definedName name="_xlnm.Print_Titles" localSheetId="5">Trapezoid_Template!$A:$A,Trapezoid_Template!$1:$3</definedName>
    <definedName name="_xlnm.Print_Titles" localSheetId="0">WDI_Standard_Order_Form!$A:$D,WDI_Standard_Order_Form!$1:$8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12" l="1"/>
  <c r="N5" i="12"/>
  <c r="L10" i="12"/>
  <c r="M10" i="12"/>
  <c r="L11" i="12"/>
  <c r="L12" i="12"/>
  <c r="L13" i="12"/>
  <c r="L14" i="12"/>
  <c r="L15" i="12"/>
  <c r="L16" i="12"/>
  <c r="L17" i="12"/>
  <c r="L18" i="12"/>
  <c r="L19" i="12"/>
  <c r="M11" i="12" l="1"/>
  <c r="M12" i="12" s="1"/>
  <c r="M13" i="12" s="1"/>
  <c r="M14" i="12" s="1"/>
  <c r="M15" i="12" s="1"/>
  <c r="M16" i="12" s="1"/>
  <c r="M17" i="12" s="1"/>
  <c r="M18" i="12" s="1"/>
  <c r="M19" i="12" s="1"/>
  <c r="M21" i="12" s="1"/>
  <c r="M22" i="12" s="1"/>
  <c r="M23" i="12" s="1"/>
  <c r="M24" i="12" s="1"/>
  <c r="AF2" i="12"/>
  <c r="A33" i="12" l="1"/>
  <c r="AL11" i="23" l="1"/>
  <c r="AX11" i="23" s="1"/>
  <c r="AB12" i="23"/>
  <c r="AL12" i="23" s="1"/>
  <c r="AX12" i="23" s="1"/>
  <c r="AJ19" i="23"/>
  <c r="AN19" i="23" s="1"/>
  <c r="AJ18" i="23"/>
  <c r="AN18" i="23" s="1"/>
  <c r="AJ17" i="23"/>
  <c r="AT17" i="23" s="1"/>
  <c r="AJ16" i="23"/>
  <c r="AN16" i="23" s="1"/>
  <c r="AJ15" i="23"/>
  <c r="AN15" i="23" s="1"/>
  <c r="AJ14" i="23"/>
  <c r="AN14" i="23" s="1"/>
  <c r="AJ13" i="23"/>
  <c r="AN13" i="23" s="1"/>
  <c r="AJ12" i="23"/>
  <c r="AN12" i="23" s="1"/>
  <c r="AJ11" i="23"/>
  <c r="AN11" i="23" s="1"/>
  <c r="AL10" i="23"/>
  <c r="AU19" i="23"/>
  <c r="AS19" i="23"/>
  <c r="AU18" i="23"/>
  <c r="AS18" i="23"/>
  <c r="AU17" i="23"/>
  <c r="AS17" i="23"/>
  <c r="AU16" i="23"/>
  <c r="AS16" i="23"/>
  <c r="AU15" i="23"/>
  <c r="AS15" i="23"/>
  <c r="AT15" i="23" s="1"/>
  <c r="AU14" i="23"/>
  <c r="AS14" i="23"/>
  <c r="AU13" i="23"/>
  <c r="AS13" i="23"/>
  <c r="AU12" i="23"/>
  <c r="AS12" i="23"/>
  <c r="AU11" i="23"/>
  <c r="AS11" i="23"/>
  <c r="AU10" i="23"/>
  <c r="AS10" i="23"/>
  <c r="AB13" i="23" l="1"/>
  <c r="AX10" i="23"/>
  <c r="AT19" i="23"/>
  <c r="AT18" i="23"/>
  <c r="AN17" i="23"/>
  <c r="BE17" i="23" s="1"/>
  <c r="AT16" i="23"/>
  <c r="AT13" i="23"/>
  <c r="AT12" i="23"/>
  <c r="AT11" i="23"/>
  <c r="BE12" i="23"/>
  <c r="AT14" i="23"/>
  <c r="BE16" i="23"/>
  <c r="AV17" i="23"/>
  <c r="AV11" i="23"/>
  <c r="AV15" i="23"/>
  <c r="BE14" i="23"/>
  <c r="BE18" i="23"/>
  <c r="BE11" i="23"/>
  <c r="BE15" i="23"/>
  <c r="BE19" i="23"/>
  <c r="AV12" i="23"/>
  <c r="AV16" i="23"/>
  <c r="BE13" i="23"/>
  <c r="AB14" i="23" l="1"/>
  <c r="AL13" i="23"/>
  <c r="AX13" i="23" s="1"/>
  <c r="AV19" i="23"/>
  <c r="AY12" i="23"/>
  <c r="AY11" i="23"/>
  <c r="AV18" i="23"/>
  <c r="AV13" i="23"/>
  <c r="AV14" i="23"/>
  <c r="AB15" i="23" l="1"/>
  <c r="AL14" i="23"/>
  <c r="AX14" i="23" s="1"/>
  <c r="AY14" i="23" s="1"/>
  <c r="AY13" i="23"/>
  <c r="AB16" i="23" l="1"/>
  <c r="AL15" i="23"/>
  <c r="AX15" i="23" s="1"/>
  <c r="AY15" i="23" s="1"/>
  <c r="AB23" i="23"/>
  <c r="AA23" i="23"/>
  <c r="Z23" i="23"/>
  <c r="Y23" i="23"/>
  <c r="X23" i="23"/>
  <c r="AB22" i="23"/>
  <c r="AA22" i="23"/>
  <c r="Z22" i="23"/>
  <c r="Y22" i="23"/>
  <c r="X22" i="23"/>
  <c r="AB21" i="23"/>
  <c r="AA21" i="23"/>
  <c r="Z21" i="23"/>
  <c r="Y21" i="23"/>
  <c r="X21" i="23"/>
  <c r="AB20" i="23"/>
  <c r="AA20" i="23"/>
  <c r="Z20" i="23"/>
  <c r="Y20" i="23"/>
  <c r="X20" i="23"/>
  <c r="X19" i="23"/>
  <c r="X18" i="23"/>
  <c r="X17" i="23"/>
  <c r="X16" i="23"/>
  <c r="X15" i="23"/>
  <c r="X14" i="23"/>
  <c r="X13" i="23"/>
  <c r="X12" i="23"/>
  <c r="X11" i="23"/>
  <c r="AB10" i="23"/>
  <c r="AA10" i="23"/>
  <c r="AA11" i="23" s="1"/>
  <c r="AA12" i="23" s="1"/>
  <c r="AA13" i="23" s="1"/>
  <c r="AA14" i="23" s="1"/>
  <c r="AA15" i="23" s="1"/>
  <c r="AA16" i="23" s="1"/>
  <c r="AA17" i="23" s="1"/>
  <c r="AA18" i="23" s="1"/>
  <c r="AA19" i="23" s="1"/>
  <c r="Z10" i="23"/>
  <c r="Y10" i="23"/>
  <c r="AJ10" i="23" s="1"/>
  <c r="X10" i="23"/>
  <c r="AU9" i="23"/>
  <c r="AS9" i="23"/>
  <c r="AB9" i="23"/>
  <c r="AA9" i="23"/>
  <c r="Z9" i="23"/>
  <c r="AK9" i="23" s="1"/>
  <c r="Y9" i="23"/>
  <c r="AJ9" i="23" s="1"/>
  <c r="X9" i="23"/>
  <c r="BL6" i="23"/>
  <c r="BL7" i="23" s="1"/>
  <c r="Z6" i="23"/>
  <c r="Z5" i="23"/>
  <c r="BL4" i="23"/>
  <c r="Z4" i="23"/>
  <c r="Z3" i="23"/>
  <c r="J2" i="23"/>
  <c r="F2" i="23"/>
  <c r="J1" i="23"/>
  <c r="F1" i="23"/>
  <c r="AB17" i="23" l="1"/>
  <c r="AL16" i="23"/>
  <c r="AX16" i="23" s="1"/>
  <c r="BF13" i="23"/>
  <c r="BF11" i="23"/>
  <c r="BF15" i="23"/>
  <c r="BF16" i="23"/>
  <c r="BF14" i="23"/>
  <c r="BF18" i="23"/>
  <c r="BF19" i="23"/>
  <c r="BF12" i="23"/>
  <c r="BF17" i="23"/>
  <c r="AL9" i="23"/>
  <c r="AX9" i="23" s="1"/>
  <c r="C8" i="23"/>
  <c r="AK10" i="23"/>
  <c r="Z11" i="23"/>
  <c r="C7" i="23"/>
  <c r="AN10" i="23"/>
  <c r="AT10" i="23"/>
  <c r="BL9" i="23"/>
  <c r="BL11" i="23"/>
  <c r="AB18" i="23" l="1"/>
  <c r="AL17" i="23"/>
  <c r="AX17" i="23" s="1"/>
  <c r="AY17" i="23" s="1"/>
  <c r="AP12" i="23"/>
  <c r="AO12" i="23" s="1"/>
  <c r="AP13" i="23"/>
  <c r="AO13" i="23" s="1"/>
  <c r="AP16" i="23"/>
  <c r="AO16" i="23" s="1"/>
  <c r="AP14" i="23"/>
  <c r="AO14" i="23" s="1"/>
  <c r="AP11" i="23"/>
  <c r="AO11" i="23" s="1"/>
  <c r="AP15" i="23"/>
  <c r="AO15" i="23" s="1"/>
  <c r="BB15" i="23"/>
  <c r="BB17" i="23"/>
  <c r="AP18" i="23"/>
  <c r="AO18" i="23" s="1"/>
  <c r="AP19" i="23"/>
  <c r="AO19" i="23" s="1"/>
  <c r="BB14" i="23"/>
  <c r="BB11" i="23"/>
  <c r="BB13" i="23"/>
  <c r="BB12" i="23"/>
  <c r="BB16" i="23"/>
  <c r="BB19" i="23"/>
  <c r="BB18" i="23"/>
  <c r="AP17" i="23"/>
  <c r="AO17" i="23" s="1"/>
  <c r="AZ12" i="23"/>
  <c r="AZ11" i="23"/>
  <c r="AZ15" i="23"/>
  <c r="AZ17" i="23"/>
  <c r="AZ13" i="23"/>
  <c r="AZ14" i="23"/>
  <c r="BB10" i="23"/>
  <c r="AV10" i="23"/>
  <c r="BE10" i="23"/>
  <c r="AP10" i="23"/>
  <c r="BF10" i="23"/>
  <c r="AK11" i="23"/>
  <c r="Z12" i="23"/>
  <c r="AY9" i="12"/>
  <c r="BA9" i="12"/>
  <c r="AB19" i="23" l="1"/>
  <c r="AL19" i="23" s="1"/>
  <c r="AX19" i="23" s="1"/>
  <c r="AY19" i="23" s="1"/>
  <c r="AZ19" i="23" s="1"/>
  <c r="AL18" i="23"/>
  <c r="AX18" i="23" s="1"/>
  <c r="AY18" i="23" s="1"/>
  <c r="AZ18" i="23" s="1"/>
  <c r="AQ11" i="23"/>
  <c r="AW11" i="23"/>
  <c r="BC11" i="23"/>
  <c r="BA11" i="23"/>
  <c r="AO10" i="23"/>
  <c r="AQ10" i="23"/>
  <c r="AY10" i="23"/>
  <c r="AZ10" i="23" s="1"/>
  <c r="AW10" i="23"/>
  <c r="BC10" i="23"/>
  <c r="Z13" i="23"/>
  <c r="AK12" i="23"/>
  <c r="Q19" i="12"/>
  <c r="Q18" i="12"/>
  <c r="Q17" i="12"/>
  <c r="Q16" i="12"/>
  <c r="Q15" i="12"/>
  <c r="Q14" i="12"/>
  <c r="Q13" i="12"/>
  <c r="Q12" i="12"/>
  <c r="Q11" i="12"/>
  <c r="Q10" i="12"/>
  <c r="AQ12" i="23" l="1"/>
  <c r="AW12" i="23"/>
  <c r="BC12" i="23"/>
  <c r="BA12" i="23"/>
  <c r="BA10" i="23"/>
  <c r="Z14" i="23"/>
  <c r="AK13" i="23"/>
  <c r="D29" i="23"/>
  <c r="D30" i="23" s="1"/>
  <c r="X24" i="12"/>
  <c r="Q24" i="12"/>
  <c r="X23" i="12"/>
  <c r="Q23" i="12"/>
  <c r="X22" i="12"/>
  <c r="Q22" i="12"/>
  <c r="X21" i="12"/>
  <c r="Q21" i="12"/>
  <c r="Q9" i="12"/>
  <c r="BC13" i="23" l="1"/>
  <c r="AQ13" i="23"/>
  <c r="AW13" i="23"/>
  <c r="BA13" i="23"/>
  <c r="Z15" i="23"/>
  <c r="AK14" i="23"/>
  <c r="D33" i="12"/>
  <c r="C33" i="12"/>
  <c r="W26" i="12"/>
  <c r="V26" i="12"/>
  <c r="U26" i="12"/>
  <c r="T26" i="12"/>
  <c r="AY10" i="12"/>
  <c r="Q26" i="12"/>
  <c r="O5" i="12"/>
  <c r="AQ14" i="23" l="1"/>
  <c r="BC14" i="23"/>
  <c r="AW14" i="23"/>
  <c r="BA14" i="23"/>
  <c r="Z16" i="23"/>
  <c r="AK15" i="23"/>
  <c r="AY11" i="12"/>
  <c r="BA10" i="12"/>
  <c r="BW10" i="12" s="1"/>
  <c r="AN38" i="12"/>
  <c r="AM38" i="12"/>
  <c r="AL38" i="12"/>
  <c r="AK38" i="12"/>
  <c r="AJ38" i="12"/>
  <c r="AI38" i="12"/>
  <c r="AH38" i="12"/>
  <c r="AG38" i="12"/>
  <c r="AF38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AF5" i="12"/>
  <c r="AO9" i="12"/>
  <c r="BK9" i="12" s="1"/>
  <c r="CQ24" i="12"/>
  <c r="CQ23" i="12"/>
  <c r="CQ22" i="12"/>
  <c r="CQ21" i="12"/>
  <c r="CO19" i="12"/>
  <c r="CO18" i="12"/>
  <c r="CO17" i="12"/>
  <c r="CO16" i="12"/>
  <c r="CO15" i="12"/>
  <c r="CO14" i="12"/>
  <c r="CO13" i="12"/>
  <c r="CO12" i="12"/>
  <c r="CO11" i="12"/>
  <c r="CO10" i="12"/>
  <c r="CO9" i="12"/>
  <c r="CP24" i="12"/>
  <c r="CK24" i="12" s="1"/>
  <c r="CP23" i="12"/>
  <c r="CK23" i="12" s="1"/>
  <c r="CP22" i="12"/>
  <c r="CK22" i="12" s="1"/>
  <c r="CP21" i="12"/>
  <c r="CK21" i="12" s="1"/>
  <c r="CQ19" i="12"/>
  <c r="CQ18" i="12"/>
  <c r="CQ17" i="12"/>
  <c r="CQ16" i="12"/>
  <c r="CQ15" i="12"/>
  <c r="CQ14" i="12"/>
  <c r="CQ13" i="12"/>
  <c r="CQ12" i="12"/>
  <c r="CQ11" i="12"/>
  <c r="CQ10" i="12"/>
  <c r="CQ9" i="12"/>
  <c r="CP19" i="12"/>
  <c r="CP18" i="12"/>
  <c r="CP17" i="12"/>
  <c r="CP16" i="12"/>
  <c r="CP15" i="12"/>
  <c r="CP14" i="12"/>
  <c r="CP13" i="12"/>
  <c r="CP12" i="12"/>
  <c r="CP11" i="12"/>
  <c r="CP10" i="12"/>
  <c r="CP9" i="12"/>
  <c r="AA20" i="12"/>
  <c r="CJ24" i="12"/>
  <c r="CJ23" i="12"/>
  <c r="CM23" i="12" s="1"/>
  <c r="CJ22" i="12"/>
  <c r="CJ21" i="12"/>
  <c r="CJ19" i="12"/>
  <c r="CJ18" i="12"/>
  <c r="CJ17" i="12"/>
  <c r="CJ16" i="12"/>
  <c r="CJ15" i="12"/>
  <c r="CJ14" i="12"/>
  <c r="CJ13" i="12"/>
  <c r="CJ12" i="12"/>
  <c r="CJ11" i="12"/>
  <c r="CJ10" i="12"/>
  <c r="CJ9" i="12"/>
  <c r="BU10" i="12"/>
  <c r="BU9" i="12"/>
  <c r="Y4" i="16"/>
  <c r="AB4" i="16" s="1"/>
  <c r="BI4" i="12"/>
  <c r="BJ4" i="12"/>
  <c r="BK4" i="12"/>
  <c r="BN4" i="12"/>
  <c r="BO4" i="12"/>
  <c r="BP4" i="12"/>
  <c r="BQ4" i="12"/>
  <c r="BR4" i="12"/>
  <c r="BS4" i="12"/>
  <c r="BT4" i="12"/>
  <c r="BU4" i="12"/>
  <c r="BV4" i="12"/>
  <c r="BW4" i="12"/>
  <c r="BX4" i="12"/>
  <c r="BY4" i="12"/>
  <c r="BZ4" i="12"/>
  <c r="CA4" i="12"/>
  <c r="AX9" i="12"/>
  <c r="BT9" i="12" s="1"/>
  <c r="AH9" i="12"/>
  <c r="AI9" i="12" s="1"/>
  <c r="AL9" i="12"/>
  <c r="AM9" i="12"/>
  <c r="BI9" i="12" s="1"/>
  <c r="AN9" i="12"/>
  <c r="BJ9" i="12" s="1"/>
  <c r="AP9" i="12"/>
  <c r="BL9" i="12" s="1"/>
  <c r="AQ9" i="12"/>
  <c r="BM9" i="12" s="1"/>
  <c r="AR9" i="12"/>
  <c r="BN9" i="12" s="1"/>
  <c r="AS9" i="12"/>
  <c r="BO9" i="12" s="1"/>
  <c r="AT9" i="12"/>
  <c r="CS9" i="12" s="1"/>
  <c r="AU9" i="12"/>
  <c r="BQ9" i="12" s="1"/>
  <c r="AW9" i="12"/>
  <c r="BS9" i="12" s="1"/>
  <c r="BW9" i="12"/>
  <c r="BR9" i="12"/>
  <c r="BV9" i="12"/>
  <c r="BX9" i="12"/>
  <c r="BZ9" i="12"/>
  <c r="CA9" i="12"/>
  <c r="AH10" i="12"/>
  <c r="AI10" i="12" s="1"/>
  <c r="AL10" i="12"/>
  <c r="AM10" i="12"/>
  <c r="BI10" i="12" s="1"/>
  <c r="AN10" i="12"/>
  <c r="BJ10" i="12" s="1"/>
  <c r="AO10" i="12"/>
  <c r="BK10" i="12" s="1"/>
  <c r="AP10" i="12"/>
  <c r="BL10" i="12" s="1"/>
  <c r="AQ10" i="12"/>
  <c r="BM10" i="12" s="1"/>
  <c r="AR10" i="12"/>
  <c r="BN10" i="12" s="1"/>
  <c r="AS10" i="12"/>
  <c r="BO10" i="12" s="1"/>
  <c r="AT10" i="12"/>
  <c r="BP10" i="12" s="1"/>
  <c r="AU10" i="12"/>
  <c r="BQ10" i="12" s="1"/>
  <c r="AW10" i="12"/>
  <c r="BS10" i="12" s="1"/>
  <c r="BR10" i="12"/>
  <c r="BV10" i="12"/>
  <c r="BX10" i="12"/>
  <c r="BZ10" i="12"/>
  <c r="CA10" i="12"/>
  <c r="BC11" i="12"/>
  <c r="BY11" i="12" s="1"/>
  <c r="AH11" i="12"/>
  <c r="AI11" i="12" s="1"/>
  <c r="AL11" i="12"/>
  <c r="AM11" i="12"/>
  <c r="BI11" i="12" s="1"/>
  <c r="AN11" i="12"/>
  <c r="BJ11" i="12" s="1"/>
  <c r="AO11" i="12"/>
  <c r="BK11" i="12" s="1"/>
  <c r="AP11" i="12"/>
  <c r="BL11" i="12" s="1"/>
  <c r="AQ11" i="12"/>
  <c r="BM11" i="12" s="1"/>
  <c r="AR11" i="12"/>
  <c r="BN11" i="12" s="1"/>
  <c r="AS11" i="12"/>
  <c r="BO11" i="12" s="1"/>
  <c r="AT11" i="12"/>
  <c r="BP11" i="12" s="1"/>
  <c r="AU11" i="12"/>
  <c r="BQ11" i="12" s="1"/>
  <c r="AW11" i="12"/>
  <c r="BS11" i="12" s="1"/>
  <c r="AX11" i="12"/>
  <c r="BT11" i="12" s="1"/>
  <c r="BR11" i="12"/>
  <c r="BV11" i="12"/>
  <c r="BX11" i="12"/>
  <c r="BZ11" i="12"/>
  <c r="CA11" i="12"/>
  <c r="BC12" i="12"/>
  <c r="BY12" i="12" s="1"/>
  <c r="AH12" i="12"/>
  <c r="AI12" i="12" s="1"/>
  <c r="AL12" i="12"/>
  <c r="AM12" i="12"/>
  <c r="BI12" i="12" s="1"/>
  <c r="AN12" i="12"/>
  <c r="BJ12" i="12" s="1"/>
  <c r="AO12" i="12"/>
  <c r="BK12" i="12" s="1"/>
  <c r="AP12" i="12"/>
  <c r="BL12" i="12" s="1"/>
  <c r="AQ12" i="12"/>
  <c r="BM12" i="12" s="1"/>
  <c r="AR12" i="12"/>
  <c r="BN12" i="12" s="1"/>
  <c r="AS12" i="12"/>
  <c r="BO12" i="12" s="1"/>
  <c r="AT12" i="12"/>
  <c r="BP12" i="12" s="1"/>
  <c r="AU12" i="12"/>
  <c r="BQ12" i="12" s="1"/>
  <c r="AW12" i="12"/>
  <c r="BS12" i="12" s="1"/>
  <c r="AX12" i="12"/>
  <c r="BT12" i="12" s="1"/>
  <c r="BR12" i="12"/>
  <c r="BV12" i="12"/>
  <c r="BX12" i="12"/>
  <c r="BZ12" i="12"/>
  <c r="CA12" i="12"/>
  <c r="BC13" i="12"/>
  <c r="BY13" i="12" s="1"/>
  <c r="AH13" i="12"/>
  <c r="AI13" i="12" s="1"/>
  <c r="AL13" i="12"/>
  <c r="AM13" i="12"/>
  <c r="BI13" i="12" s="1"/>
  <c r="AN13" i="12"/>
  <c r="BJ13" i="12" s="1"/>
  <c r="AO13" i="12"/>
  <c r="BK13" i="12" s="1"/>
  <c r="AP13" i="12"/>
  <c r="AQ13" i="12"/>
  <c r="BM13" i="12" s="1"/>
  <c r="AR13" i="12"/>
  <c r="BN13" i="12" s="1"/>
  <c r="AS13" i="12"/>
  <c r="BO13" i="12" s="1"/>
  <c r="AT13" i="12"/>
  <c r="BP13" i="12" s="1"/>
  <c r="AU13" i="12"/>
  <c r="BQ13" i="12" s="1"/>
  <c r="AW13" i="12"/>
  <c r="BS13" i="12" s="1"/>
  <c r="AX13" i="12"/>
  <c r="BT13" i="12" s="1"/>
  <c r="BL13" i="12"/>
  <c r="BR13" i="12"/>
  <c r="BV13" i="12"/>
  <c r="BX13" i="12"/>
  <c r="BZ13" i="12"/>
  <c r="CA13" i="12"/>
  <c r="BC14" i="12"/>
  <c r="BY14" i="12" s="1"/>
  <c r="AH14" i="12"/>
  <c r="AI14" i="12" s="1"/>
  <c r="AL14" i="12"/>
  <c r="AM14" i="12"/>
  <c r="BI14" i="12" s="1"/>
  <c r="AN14" i="12"/>
  <c r="BJ14" i="12" s="1"/>
  <c r="AO14" i="12"/>
  <c r="BK14" i="12" s="1"/>
  <c r="AP14" i="12"/>
  <c r="BL14" i="12" s="1"/>
  <c r="AQ14" i="12"/>
  <c r="BM14" i="12" s="1"/>
  <c r="AR14" i="12"/>
  <c r="BN14" i="12" s="1"/>
  <c r="AS14" i="12"/>
  <c r="BO14" i="12" s="1"/>
  <c r="AT14" i="12"/>
  <c r="BP14" i="12" s="1"/>
  <c r="AU14" i="12"/>
  <c r="BQ14" i="12" s="1"/>
  <c r="AW14" i="12"/>
  <c r="BS14" i="12" s="1"/>
  <c r="AX14" i="12"/>
  <c r="BT14" i="12" s="1"/>
  <c r="BR14" i="12"/>
  <c r="BV14" i="12"/>
  <c r="BX14" i="12"/>
  <c r="BZ14" i="12"/>
  <c r="CA14" i="12"/>
  <c r="AH15" i="12"/>
  <c r="AI15" i="12" s="1"/>
  <c r="AL15" i="12"/>
  <c r="AM15" i="12"/>
  <c r="BI15" i="12" s="1"/>
  <c r="AN15" i="12"/>
  <c r="BJ15" i="12" s="1"/>
  <c r="AO15" i="12"/>
  <c r="BK15" i="12" s="1"/>
  <c r="AP15" i="12"/>
  <c r="BL15" i="12" s="1"/>
  <c r="AQ15" i="12"/>
  <c r="BM15" i="12" s="1"/>
  <c r="AR15" i="12"/>
  <c r="BN15" i="12" s="1"/>
  <c r="AS15" i="12"/>
  <c r="BO15" i="12" s="1"/>
  <c r="AT15" i="12"/>
  <c r="BP15" i="12" s="1"/>
  <c r="AU15" i="12"/>
  <c r="BQ15" i="12" s="1"/>
  <c r="AW15" i="12"/>
  <c r="BS15" i="12" s="1"/>
  <c r="BR15" i="12"/>
  <c r="BV15" i="12"/>
  <c r="BX15" i="12"/>
  <c r="BZ15" i="12"/>
  <c r="CA15" i="12"/>
  <c r="AX16" i="12"/>
  <c r="BT16" i="12" s="1"/>
  <c r="AH16" i="12"/>
  <c r="AI16" i="12" s="1"/>
  <c r="AL16" i="12"/>
  <c r="AM16" i="12"/>
  <c r="BI16" i="12" s="1"/>
  <c r="AN16" i="12"/>
  <c r="BJ16" i="12" s="1"/>
  <c r="AO16" i="12"/>
  <c r="BK16" i="12" s="1"/>
  <c r="AP16" i="12"/>
  <c r="BL16" i="12" s="1"/>
  <c r="AQ16" i="12"/>
  <c r="BM16" i="12" s="1"/>
  <c r="AR16" i="12"/>
  <c r="BN16" i="12" s="1"/>
  <c r="AS16" i="12"/>
  <c r="BO16" i="12" s="1"/>
  <c r="AT16" i="12"/>
  <c r="BP16" i="12" s="1"/>
  <c r="AU16" i="12"/>
  <c r="BQ16" i="12" s="1"/>
  <c r="AW16" i="12"/>
  <c r="BS16" i="12" s="1"/>
  <c r="BC16" i="12"/>
  <c r="BY16" i="12" s="1"/>
  <c r="BR16" i="12"/>
  <c r="BV16" i="12"/>
  <c r="BX16" i="12"/>
  <c r="BZ16" i="12"/>
  <c r="CA16" i="12"/>
  <c r="AH17" i="12"/>
  <c r="AI17" i="12" s="1"/>
  <c r="AL17" i="12"/>
  <c r="AM17" i="12"/>
  <c r="BI17" i="12" s="1"/>
  <c r="AN17" i="12"/>
  <c r="BJ17" i="12" s="1"/>
  <c r="AO17" i="12"/>
  <c r="BK17" i="12" s="1"/>
  <c r="AP17" i="12"/>
  <c r="BL17" i="12" s="1"/>
  <c r="AQ17" i="12"/>
  <c r="BM17" i="12" s="1"/>
  <c r="AR17" i="12"/>
  <c r="BN17" i="12" s="1"/>
  <c r="AS17" i="12"/>
  <c r="BO17" i="12" s="1"/>
  <c r="AT17" i="12"/>
  <c r="BP17" i="12" s="1"/>
  <c r="AU17" i="12"/>
  <c r="BQ17" i="12" s="1"/>
  <c r="AW17" i="12"/>
  <c r="BS17" i="12" s="1"/>
  <c r="BR17" i="12"/>
  <c r="BV17" i="12"/>
  <c r="BX17" i="12"/>
  <c r="BZ17" i="12"/>
  <c r="CA17" i="12"/>
  <c r="AH18" i="12"/>
  <c r="AI18" i="12" s="1"/>
  <c r="AL18" i="12"/>
  <c r="AM18" i="12"/>
  <c r="BI18" i="12" s="1"/>
  <c r="AN18" i="12"/>
  <c r="BJ18" i="12" s="1"/>
  <c r="AO18" i="12"/>
  <c r="BK18" i="12" s="1"/>
  <c r="AP18" i="12"/>
  <c r="BL18" i="12" s="1"/>
  <c r="AQ18" i="12"/>
  <c r="BM18" i="12" s="1"/>
  <c r="AR18" i="12"/>
  <c r="BN18" i="12" s="1"/>
  <c r="AS18" i="12"/>
  <c r="BO18" i="12" s="1"/>
  <c r="AT18" i="12"/>
  <c r="BP18" i="12" s="1"/>
  <c r="AU18" i="12"/>
  <c r="BQ18" i="12" s="1"/>
  <c r="AW18" i="12"/>
  <c r="BS18" i="12" s="1"/>
  <c r="BR18" i="12"/>
  <c r="BV18" i="12"/>
  <c r="BX18" i="12"/>
  <c r="BZ18" i="12"/>
  <c r="CA18" i="12"/>
  <c r="AH19" i="12"/>
  <c r="AI19" i="12" s="1"/>
  <c r="AL19" i="12"/>
  <c r="AM19" i="12"/>
  <c r="BI19" i="12" s="1"/>
  <c r="AN19" i="12"/>
  <c r="BJ19" i="12" s="1"/>
  <c r="AO19" i="12"/>
  <c r="BK19" i="12" s="1"/>
  <c r="AP19" i="12"/>
  <c r="BL19" i="12" s="1"/>
  <c r="AQ19" i="12"/>
  <c r="BM19" i="12" s="1"/>
  <c r="AR19" i="12"/>
  <c r="BN19" i="12" s="1"/>
  <c r="AS19" i="12"/>
  <c r="BO19" i="12" s="1"/>
  <c r="AT19" i="12"/>
  <c r="BP19" i="12" s="1"/>
  <c r="AU19" i="12"/>
  <c r="BQ19" i="12" s="1"/>
  <c r="AW19" i="12"/>
  <c r="BS19" i="12" s="1"/>
  <c r="BR19" i="12"/>
  <c r="BV19" i="12"/>
  <c r="BX19" i="12"/>
  <c r="BZ19" i="12"/>
  <c r="CA19" i="12"/>
  <c r="CI21" i="12"/>
  <c r="AH21" i="12"/>
  <c r="AI21" i="12" s="1"/>
  <c r="AL21" i="12"/>
  <c r="AR21" i="12"/>
  <c r="BN21" i="12" s="1"/>
  <c r="AS21" i="12"/>
  <c r="BO21" i="12" s="1"/>
  <c r="AT21" i="12"/>
  <c r="BP21" i="12" s="1"/>
  <c r="AU21" i="12"/>
  <c r="BQ21" i="12" s="1"/>
  <c r="AW21" i="12"/>
  <c r="BS21" i="12" s="1"/>
  <c r="BI21" i="12"/>
  <c r="BJ21" i="12"/>
  <c r="BK21" i="12"/>
  <c r="BL21" i="12"/>
  <c r="BM21" i="12"/>
  <c r="BR21" i="12"/>
  <c r="BT21" i="12"/>
  <c r="BV21" i="12"/>
  <c r="BX21" i="12"/>
  <c r="BY21" i="12"/>
  <c r="BZ21" i="12"/>
  <c r="O21" i="12" s="1"/>
  <c r="CA21" i="12"/>
  <c r="CI22" i="12"/>
  <c r="AH22" i="12"/>
  <c r="AI22" i="12" s="1"/>
  <c r="AL22" i="12"/>
  <c r="AR22" i="12"/>
  <c r="BN22" i="12" s="1"/>
  <c r="AS22" i="12"/>
  <c r="BO22" i="12" s="1"/>
  <c r="AT22" i="12"/>
  <c r="BP22" i="12" s="1"/>
  <c r="AU22" i="12"/>
  <c r="BQ22" i="12" s="1"/>
  <c r="AW22" i="12"/>
  <c r="BS22" i="12" s="1"/>
  <c r="BI22" i="12"/>
  <c r="BJ22" i="12"/>
  <c r="BK22" i="12"/>
  <c r="BL22" i="12"/>
  <c r="BM22" i="12"/>
  <c r="BR22" i="12"/>
  <c r="BT22" i="12"/>
  <c r="BV22" i="12"/>
  <c r="BX22" i="12"/>
  <c r="BY22" i="12"/>
  <c r="BZ22" i="12"/>
  <c r="O22" i="12" s="1"/>
  <c r="CA22" i="12"/>
  <c r="CI23" i="12"/>
  <c r="AH23" i="12"/>
  <c r="AI23" i="12" s="1"/>
  <c r="AL23" i="12"/>
  <c r="AR23" i="12"/>
  <c r="BN23" i="12" s="1"/>
  <c r="AS23" i="12"/>
  <c r="BO23" i="12" s="1"/>
  <c r="AT23" i="12"/>
  <c r="BP23" i="12" s="1"/>
  <c r="AU23" i="12"/>
  <c r="BQ23" i="12" s="1"/>
  <c r="AW23" i="12"/>
  <c r="BS23" i="12" s="1"/>
  <c r="BI23" i="12"/>
  <c r="BJ23" i="12"/>
  <c r="BK23" i="12"/>
  <c r="BL23" i="12"/>
  <c r="BM23" i="12"/>
  <c r="BR23" i="12"/>
  <c r="BT23" i="12"/>
  <c r="BV23" i="12"/>
  <c r="BX23" i="12"/>
  <c r="BY23" i="12"/>
  <c r="BZ23" i="12"/>
  <c r="O23" i="12" s="1"/>
  <c r="CA23" i="12"/>
  <c r="CI24" i="12"/>
  <c r="AH24" i="12"/>
  <c r="AI24" i="12" s="1"/>
  <c r="AL24" i="12"/>
  <c r="AR24" i="12"/>
  <c r="BN24" i="12" s="1"/>
  <c r="AS24" i="12"/>
  <c r="BO24" i="12" s="1"/>
  <c r="AT24" i="12"/>
  <c r="BP24" i="12" s="1"/>
  <c r="AU24" i="12"/>
  <c r="BQ24" i="12" s="1"/>
  <c r="AW24" i="12"/>
  <c r="BS24" i="12" s="1"/>
  <c r="BI24" i="12"/>
  <c r="BJ24" i="12"/>
  <c r="BK24" i="12"/>
  <c r="BL24" i="12"/>
  <c r="BM24" i="12"/>
  <c r="BR24" i="12"/>
  <c r="BT24" i="12"/>
  <c r="BV24" i="12"/>
  <c r="BX24" i="12"/>
  <c r="BY24" i="12"/>
  <c r="BZ24" i="12"/>
  <c r="O24" i="12" s="1"/>
  <c r="CA24" i="12"/>
  <c r="CC25" i="12"/>
  <c r="A38" i="12"/>
  <c r="B38" i="12"/>
  <c r="C38" i="12"/>
  <c r="G38" i="12"/>
  <c r="H38" i="12"/>
  <c r="W44" i="12"/>
  <c r="W45" i="12"/>
  <c r="W46" i="12"/>
  <c r="BC15" i="12"/>
  <c r="BY15" i="12" s="1"/>
  <c r="AX15" i="12"/>
  <c r="BT15" i="12" s="1"/>
  <c r="BC19" i="12"/>
  <c r="BY19" i="12" s="1"/>
  <c r="AX19" i="12"/>
  <c r="BT19" i="12" s="1"/>
  <c r="AX10" i="12"/>
  <c r="BT10" i="12" s="1"/>
  <c r="BC10" i="12"/>
  <c r="BY10" i="12" s="1"/>
  <c r="BC9" i="12"/>
  <c r="BY9" i="12" s="1"/>
  <c r="CH19" i="12"/>
  <c r="CI19" i="12" s="1"/>
  <c r="CH17" i="12"/>
  <c r="CI17" i="12" s="1"/>
  <c r="CH15" i="12"/>
  <c r="CI15" i="12" s="1"/>
  <c r="CH14" i="12"/>
  <c r="CI14" i="12" s="1"/>
  <c r="CH18" i="12"/>
  <c r="CI18" i="12" s="1"/>
  <c r="CH16" i="12"/>
  <c r="CI16" i="12" s="1"/>
  <c r="CL24" i="12"/>
  <c r="CL23" i="12"/>
  <c r="CL22" i="12"/>
  <c r="CM22" i="12"/>
  <c r="CM21" i="12"/>
  <c r="CH13" i="12"/>
  <c r="CI13" i="12" s="1"/>
  <c r="CH12" i="12"/>
  <c r="CI12" i="12" s="1"/>
  <c r="CK12" i="12" s="1"/>
  <c r="CH11" i="12"/>
  <c r="CI11" i="12" s="1"/>
  <c r="CH10" i="12"/>
  <c r="CI10" i="12" s="1"/>
  <c r="CH9" i="12"/>
  <c r="CI9" i="12" s="1"/>
  <c r="BC17" i="12"/>
  <c r="BY17" i="12" s="1"/>
  <c r="AX17" i="12"/>
  <c r="BT17" i="12" s="1"/>
  <c r="Q41" i="12"/>
  <c r="X42" i="12" s="1"/>
  <c r="BC18" i="12"/>
  <c r="BY18" i="12" s="1"/>
  <c r="AX18" i="12"/>
  <c r="CK19" i="12"/>
  <c r="BT18" i="12"/>
  <c r="CC22" i="12"/>
  <c r="CC24" i="12"/>
  <c r="CM24" i="12" l="1"/>
  <c r="CN23" i="12"/>
  <c r="AA23" i="12" s="1"/>
  <c r="CN24" i="12"/>
  <c r="AA24" i="12" s="1"/>
  <c r="BP9" i="12"/>
  <c r="AW15" i="23"/>
  <c r="BC15" i="23"/>
  <c r="AQ15" i="23"/>
  <c r="BA15" i="23"/>
  <c r="Z17" i="23"/>
  <c r="AK16" i="23"/>
  <c r="Z4" i="16"/>
  <c r="AY12" i="12"/>
  <c r="BA11" i="12"/>
  <c r="BW11" i="12" s="1"/>
  <c r="BG10" i="12"/>
  <c r="O3" i="12"/>
  <c r="O2" i="12"/>
  <c r="CN22" i="12"/>
  <c r="AA22" i="12" s="1"/>
  <c r="CL21" i="12"/>
  <c r="CN21" i="12" s="1"/>
  <c r="AA21" i="12" s="1"/>
  <c r="CM14" i="12"/>
  <c r="CL14" i="12"/>
  <c r="CK14" i="12"/>
  <c r="CL10" i="12"/>
  <c r="CK10" i="12"/>
  <c r="CM10" i="12"/>
  <c r="CC10" i="12"/>
  <c r="O10" i="12" s="1"/>
  <c r="CL19" i="12"/>
  <c r="CM19" i="12"/>
  <c r="CL12" i="12"/>
  <c r="CM12" i="12"/>
  <c r="CL13" i="12"/>
  <c r="CM13" i="12"/>
  <c r="CK13" i="12"/>
  <c r="CL18" i="12"/>
  <c r="CM18" i="12"/>
  <c r="CK18" i="12"/>
  <c r="CL11" i="12"/>
  <c r="CK11" i="12"/>
  <c r="CM11" i="12"/>
  <c r="CL16" i="12"/>
  <c r="CM16" i="12"/>
  <c r="CK16" i="12"/>
  <c r="CM15" i="12"/>
  <c r="CL15" i="12"/>
  <c r="CK15" i="12"/>
  <c r="CL9" i="12"/>
  <c r="CM9" i="12"/>
  <c r="CK9" i="12"/>
  <c r="CK17" i="12"/>
  <c r="CM17" i="12"/>
  <c r="CL17" i="12"/>
  <c r="BG9" i="12"/>
  <c r="CC9" i="12"/>
  <c r="O1" i="12"/>
  <c r="AQ16" i="23" l="1"/>
  <c r="AW16" i="23"/>
  <c r="BC16" i="23"/>
  <c r="Z18" i="23"/>
  <c r="AK17" i="23"/>
  <c r="AA4" i="16"/>
  <c r="AY13" i="12"/>
  <c r="BA12" i="12"/>
  <c r="BW12" i="12" s="1"/>
  <c r="O9" i="12"/>
  <c r="CN19" i="12"/>
  <c r="AA19" i="12" s="1"/>
  <c r="CN14" i="12"/>
  <c r="AA14" i="12" s="1"/>
  <c r="CN12" i="12"/>
  <c r="AA12" i="12" s="1"/>
  <c r="CN10" i="12"/>
  <c r="AA10" i="12" s="1"/>
  <c r="CN15" i="12"/>
  <c r="AA15" i="12" s="1"/>
  <c r="CN9" i="12"/>
  <c r="AA9" i="12" s="1"/>
  <c r="CN16" i="12"/>
  <c r="AA16" i="12" s="1"/>
  <c r="CN11" i="12"/>
  <c r="AA11" i="12" s="1"/>
  <c r="CN13" i="12"/>
  <c r="AA13" i="12" s="1"/>
  <c r="CN17" i="12"/>
  <c r="AA17" i="12" s="1"/>
  <c r="CN18" i="12"/>
  <c r="AA18" i="12" s="1"/>
  <c r="BG11" i="12"/>
  <c r="BU11" i="12"/>
  <c r="CC11" i="12" s="1"/>
  <c r="O11" i="12" s="1"/>
  <c r="BC17" i="23" l="1"/>
  <c r="AW17" i="23"/>
  <c r="BA17" i="23"/>
  <c r="AQ17" i="23"/>
  <c r="Z19" i="23"/>
  <c r="AK19" i="23" s="1"/>
  <c r="AK18" i="23"/>
  <c r="BA13" i="12"/>
  <c r="BW13" i="12" s="1"/>
  <c r="AY14" i="12"/>
  <c r="AY15" i="12"/>
  <c r="AA26" i="12"/>
  <c r="BU12" i="12"/>
  <c r="CC12" i="12" s="1"/>
  <c r="O12" i="12" s="1"/>
  <c r="BG12" i="12"/>
  <c r="AW19" i="23" l="1"/>
  <c r="BC19" i="23"/>
  <c r="AQ19" i="23"/>
  <c r="BA19" i="23"/>
  <c r="BC18" i="23"/>
  <c r="AQ18" i="23"/>
  <c r="AW18" i="23"/>
  <c r="BA18" i="23"/>
  <c r="BA14" i="12"/>
  <c r="BW14" i="12" s="1"/>
  <c r="AY16" i="12"/>
  <c r="BA15" i="12"/>
  <c r="BU13" i="12"/>
  <c r="CC13" i="12" s="1"/>
  <c r="O13" i="12" s="1"/>
  <c r="BG13" i="12"/>
  <c r="R14" i="12"/>
  <c r="R12" i="12" l="1"/>
  <c r="R11" i="12"/>
  <c r="R9" i="12"/>
  <c r="AY17" i="12"/>
  <c r="BA16" i="12"/>
  <c r="R13" i="12"/>
  <c r="BW15" i="12"/>
  <c r="R15" i="12"/>
  <c r="BG14" i="12"/>
  <c r="BU14" i="12"/>
  <c r="CC14" i="12" s="1"/>
  <c r="O14" i="12" s="1"/>
  <c r="AY18" i="12" l="1"/>
  <c r="BA17" i="12"/>
  <c r="R10" i="12"/>
  <c r="BW16" i="12"/>
  <c r="R16" i="12"/>
  <c r="BG15" i="12"/>
  <c r="BU15" i="12"/>
  <c r="CC15" i="12" s="1"/>
  <c r="O15" i="12" s="1"/>
  <c r="BA18" i="12" l="1"/>
  <c r="BG16" i="12"/>
  <c r="BU16" i="12"/>
  <c r="CC16" i="12" s="1"/>
  <c r="O16" i="12" s="1"/>
  <c r="BW17" i="12"/>
  <c r="R17" i="12"/>
  <c r="AY19" i="12" l="1"/>
  <c r="BA19" i="12"/>
  <c r="BW18" i="12"/>
  <c r="R18" i="12"/>
  <c r="BG17" i="12"/>
  <c r="BU17" i="12"/>
  <c r="CC17" i="12" s="1"/>
  <c r="O17" i="12" s="1"/>
  <c r="AY21" i="12" l="1"/>
  <c r="BA21" i="12"/>
  <c r="BW21" i="12" s="1"/>
  <c r="CC21" i="12" s="1"/>
  <c r="R19" i="12"/>
  <c r="BW19" i="12"/>
  <c r="BG18" i="12"/>
  <c r="BU18" i="12"/>
  <c r="CC18" i="12" s="1"/>
  <c r="O18" i="12" s="1"/>
  <c r="BU21" i="12" l="1"/>
  <c r="BG21" i="12"/>
  <c r="AY22" i="12"/>
  <c r="BA22" i="12"/>
  <c r="BW22" i="12" s="1"/>
  <c r="R26" i="12"/>
  <c r="BU19" i="12"/>
  <c r="CC19" i="12" s="1"/>
  <c r="O19" i="12" s="1"/>
  <c r="BG19" i="12"/>
  <c r="BA23" i="12" l="1"/>
  <c r="BW23" i="12" s="1"/>
  <c r="AY23" i="12"/>
  <c r="BU22" i="12"/>
  <c r="BG22" i="12"/>
  <c r="BA24" i="12" l="1"/>
  <c r="BW24" i="12" s="1"/>
  <c r="AY24" i="12"/>
  <c r="BG23" i="12"/>
  <c r="BU23" i="12"/>
  <c r="CC23" i="12" s="1"/>
  <c r="S10" i="12"/>
  <c r="X10" i="12" s="1"/>
  <c r="S11" i="12"/>
  <c r="X11" i="12" s="1"/>
  <c r="S16" i="12"/>
  <c r="X16" i="12" s="1"/>
  <c r="S17" i="12"/>
  <c r="X17" i="12" s="1"/>
  <c r="S13" i="12"/>
  <c r="X13" i="12" s="1"/>
  <c r="S18" i="12"/>
  <c r="X18" i="12" s="1"/>
  <c r="S9" i="12" l="1"/>
  <c r="X9" i="12" s="1"/>
  <c r="BU24" i="12"/>
  <c r="BG24" i="12"/>
  <c r="S19" i="12" l="1"/>
  <c r="X19" i="12" s="1"/>
  <c r="S15" i="12"/>
  <c r="X15" i="12" s="1"/>
  <c r="S12" i="12"/>
  <c r="X12" i="12" s="1"/>
  <c r="S14" i="12"/>
  <c r="X14" i="12" s="1"/>
  <c r="S26" i="12" l="1"/>
  <c r="X26" i="12"/>
  <c r="X41" i="12" l="1"/>
  <c r="X40" i="12"/>
  <c r="X39" i="12" s="1"/>
  <c r="C6" i="23" l="1"/>
  <c r="D7" i="23" s="1"/>
  <c r="AN9" i="23"/>
  <c r="AT9" i="23"/>
  <c r="AV9" i="23" s="1"/>
  <c r="AY9" i="23" l="1"/>
  <c r="AZ9" i="23" s="1"/>
  <c r="AW9" i="23"/>
  <c r="BF9" i="23"/>
  <c r="BE9" i="23"/>
  <c r="BB9" i="23"/>
  <c r="AP9" i="23"/>
  <c r="BC9" i="23" l="1"/>
  <c r="AQ9" i="23"/>
  <c r="C15" i="23"/>
  <c r="BA9" i="23"/>
  <c r="C16" i="23"/>
  <c r="C20" i="23" s="1"/>
  <c r="AO9" i="23"/>
  <c r="C14" i="23"/>
  <c r="C18" i="23" s="1"/>
  <c r="AY16" i="23" l="1"/>
  <c r="AZ16" i="23" s="1"/>
  <c r="C19" i="23"/>
  <c r="X45" i="12" l="1"/>
  <c r="X46" i="12"/>
  <c r="BA16" i="23"/>
  <c r="X44" i="12" l="1"/>
</calcChain>
</file>

<file path=xl/sharedStrings.xml><?xml version="1.0" encoding="utf-8"?>
<sst xmlns="http://schemas.openxmlformats.org/spreadsheetml/2006/main" count="323" uniqueCount="224">
  <si>
    <t>Job Name:</t>
  </si>
  <si>
    <t>Jamb</t>
  </si>
  <si>
    <t>Species</t>
  </si>
  <si>
    <t>Casing</t>
  </si>
  <si>
    <t>Color</t>
  </si>
  <si>
    <t>Window</t>
  </si>
  <si>
    <t>Jamb Depth</t>
  </si>
  <si>
    <t>Descriptions</t>
  </si>
  <si>
    <t>#</t>
  </si>
  <si>
    <t>Other Special Comments</t>
  </si>
  <si>
    <t>Order Date:</t>
  </si>
  <si>
    <t>Ordered By:</t>
  </si>
  <si>
    <t>PO #:</t>
  </si>
  <si>
    <t>Stop/Mull</t>
  </si>
  <si>
    <t>Casing &amp; Jamb Price</t>
  </si>
  <si>
    <t>Total Price</t>
  </si>
  <si>
    <t>Notes</t>
  </si>
  <si>
    <t>Height</t>
  </si>
  <si>
    <t/>
  </si>
  <si>
    <t>Width</t>
  </si>
  <si>
    <t>(WDI #113, #115, #118, etc.)</t>
  </si>
  <si>
    <t>Box Size (O.D.)</t>
  </si>
  <si>
    <t>Jamb Width</t>
  </si>
  <si>
    <t>Jamb Height</t>
  </si>
  <si>
    <t>WDI Job #</t>
  </si>
  <si>
    <t>Thickness</t>
  </si>
  <si>
    <t>Type</t>
  </si>
  <si>
    <t>$$/lft:</t>
  </si>
  <si>
    <t>$$/Window</t>
  </si>
  <si>
    <t>lft/Window</t>
  </si>
  <si>
    <t>$$/U.I:</t>
  </si>
  <si>
    <t>WDI Company - Window Box Order Form</t>
  </si>
  <si>
    <t>lft</t>
  </si>
  <si>
    <t>Customer Name:</t>
  </si>
  <si>
    <t>WDI Ship Date:</t>
  </si>
  <si>
    <t>Stop Width</t>
  </si>
  <si>
    <t>Additional</t>
  </si>
  <si>
    <t>Items &amp; Charges</t>
  </si>
  <si>
    <t>W</t>
  </si>
  <si>
    <t>Length</t>
  </si>
  <si>
    <t>lft pricing</t>
  </si>
  <si>
    <t>Stool calls out stool vs bottom casing</t>
  </si>
  <si>
    <t>Door eliminates bottom jamb &amp; casing</t>
  </si>
  <si>
    <t>Header calls out 3 sides of casing &amp; cut to same reveal</t>
  </si>
  <si>
    <t>UI</t>
  </si>
  <si>
    <t>Round calls out amounts at zero -&gt; custom calculations</t>
  </si>
  <si>
    <t>WDI Company</t>
  </si>
  <si>
    <t>651) 464-6190    (800) 899-4265</t>
  </si>
  <si>
    <t>Fax: (651) 464-6191</t>
  </si>
  <si>
    <t>www.WDICustomWood.com</t>
  </si>
  <si>
    <t>See our window video:</t>
  </si>
  <si>
    <t>http://www.wdicustomwood.com/building-products</t>
  </si>
  <si>
    <t>From inside of Window</t>
  </si>
  <si>
    <t>ff</t>
  </si>
  <si>
    <t>WDI  (651) 464-6190        Fax: (651) 464-6191</t>
  </si>
  <si>
    <t>Casing Profile #</t>
  </si>
  <si>
    <t>Width (2.25, 3.25, 5.0")</t>
  </si>
  <si>
    <t>Species (Oak, Maple, Poplar)</t>
  </si>
  <si>
    <t>Opening Type</t>
  </si>
  <si>
    <t>Error Codes ---&gt;</t>
  </si>
  <si>
    <t>Width (Standard = 1.25")</t>
  </si>
  <si>
    <t>Stop/Mull (WDST #....)</t>
  </si>
  <si>
    <t>Profile #004, 006, 007, 008, 009, 011)</t>
  </si>
  <si>
    <t>SUM</t>
  </si>
  <si>
    <t>Errors</t>
  </si>
  <si>
    <t>string errors</t>
  </si>
  <si>
    <t xml:space="preserve">*Box width too small/large </t>
  </si>
  <si>
    <t xml:space="preserve">*Box height too small/large </t>
  </si>
  <si>
    <t xml:space="preserve">*Opening Type Error </t>
  </si>
  <si>
    <t xml:space="preserve">*Jamb Species not stock </t>
  </si>
  <si>
    <t xml:space="preserve">*Jamb depth too small/large </t>
  </si>
  <si>
    <t xml:space="preserve">*Casing Profile not stock </t>
  </si>
  <si>
    <t xml:space="preserve">*Casing width not stock </t>
  </si>
  <si>
    <t xml:space="preserve">*Stop/Mull Profile not stock </t>
  </si>
  <si>
    <t xml:space="preserve">*Stop width too small/large </t>
  </si>
  <si>
    <t xml:space="preserve">*Notes Err </t>
  </si>
  <si>
    <t>Other logic faults --&gt;</t>
  </si>
  <si>
    <t>Width (2.25", 2.5", 3.25")</t>
  </si>
  <si>
    <t>Order messages &amp; errors</t>
  </si>
  <si>
    <r>
      <t>Cut Angle is 22.5</t>
    </r>
    <r>
      <rPr>
        <b/>
        <vertAlign val="superscript"/>
        <sz val="12"/>
        <rFont val="Times New Roman"/>
        <family val="1"/>
      </rPr>
      <t>o</t>
    </r>
    <r>
      <rPr>
        <b/>
        <sz val="12"/>
        <rFont val="Times New Roman"/>
        <family val="1"/>
      </rPr>
      <t xml:space="preserve">   </t>
    </r>
  </si>
  <si>
    <t>Segment</t>
  </si>
  <si>
    <t>MAX</t>
  </si>
  <si>
    <t>SEGMENT LENGTH</t>
  </si>
  <si>
    <t>Radius</t>
  </si>
  <si>
    <t>Circum.</t>
  </si>
  <si>
    <t>Lengths</t>
  </si>
  <si>
    <t>PI=</t>
  </si>
  <si>
    <r>
      <t>Radians of 22.5</t>
    </r>
    <r>
      <rPr>
        <vertAlign val="superscript"/>
        <sz val="10"/>
        <rFont val="Times New Roman"/>
        <family val="1"/>
      </rPr>
      <t>o</t>
    </r>
  </si>
  <si>
    <t>for octagonal cuts</t>
  </si>
  <si>
    <t>COS(22.5)</t>
  </si>
  <si>
    <t>SIN(22.5)</t>
  </si>
  <si>
    <t>TAN(22.5)</t>
  </si>
  <si>
    <t>COS = Adj / Hyp</t>
  </si>
  <si>
    <t>TAN = OP / Adj</t>
  </si>
  <si>
    <t>SIN = OP/Hyp</t>
  </si>
  <si>
    <t>Calculations for Octagon Windows</t>
  </si>
  <si>
    <t>Information</t>
  </si>
  <si>
    <t>Casing Width:</t>
  </si>
  <si>
    <t>Jamb thickness:</t>
  </si>
  <si>
    <t>Casing Reveal:</t>
  </si>
  <si>
    <t>Calcs:</t>
  </si>
  <si>
    <t>IS Box</t>
  </si>
  <si>
    <t>Reveal x 2:</t>
  </si>
  <si>
    <t>Casing x 2:</t>
  </si>
  <si>
    <t>OS Casing</t>
  </si>
  <si>
    <t>DIAMETER</t>
  </si>
  <si>
    <t>(WDI #113, #115, #118)</t>
  </si>
  <si>
    <t>Color #</t>
  </si>
  <si>
    <t>CALCS</t>
  </si>
  <si>
    <t>Revised Casing Name</t>
  </si>
  <si>
    <t>Stools</t>
  </si>
  <si>
    <t>Dim A</t>
  </si>
  <si>
    <t>Dim B</t>
  </si>
  <si>
    <t>*Dim A &amp; No stool selected</t>
  </si>
  <si>
    <t>*Dim B &amp; No stool selected</t>
  </si>
  <si>
    <t xml:space="preserve"> Stools</t>
  </si>
  <si>
    <t>Line Count check</t>
  </si>
  <si>
    <t>WDI Company - Window Box Stool template</t>
  </si>
  <si>
    <t>Type is (W)indow, (D)oor, (S)tool, (H)eader, (O)ctagon, or (C)ustom</t>
  </si>
  <si>
    <t xml:space="preserve"> Opening Type</t>
  </si>
  <si>
    <t>Box</t>
  </si>
  <si>
    <t>Diameter</t>
  </si>
  <si>
    <t>Stock Profiles #006, 007, 009, 011</t>
  </si>
  <si>
    <t>Stop/Mull (WDST-numbers)</t>
  </si>
  <si>
    <t>Stop wider than jamb</t>
  </si>
  <si>
    <t>*Stop is wider than jamb</t>
  </si>
  <si>
    <t>P</t>
  </si>
  <si>
    <t>Amount</t>
  </si>
  <si>
    <t>Length (Inches)</t>
  </si>
  <si>
    <t>Misc profile</t>
  </si>
  <si>
    <t>Last 4 lines for Parts</t>
  </si>
  <si>
    <t># Window Line Items:</t>
  </si>
  <si>
    <t># Parts Line Items:</t>
  </si>
  <si>
    <t>Total</t>
  </si>
  <si>
    <t>Total Items:</t>
  </si>
  <si>
    <t>*Not a stock color</t>
  </si>
  <si>
    <t>Length (lft)</t>
  </si>
  <si>
    <t>Pricing Length (Inches)</t>
  </si>
  <si>
    <t>Confirmation Information</t>
  </si>
  <si>
    <t xml:space="preserve"> Date: ______________</t>
  </si>
  <si>
    <t xml:space="preserve">  Fax to: (651) 464-6191</t>
  </si>
  <si>
    <t xml:space="preserve">  or Email: CustomerService@WDICustomWood.com</t>
  </si>
  <si>
    <t xml:space="preserve">   THIS ORDER WILL BE ENTERED INTO WDI PRODUCTION</t>
  </si>
  <si>
    <t xml:space="preserve">   SCHEDULE ON RECEIPT OF SIGNED CONFIRMATION</t>
  </si>
  <si>
    <t xml:space="preserve">  Customer Acceptance Signature: ________________________</t>
  </si>
  <si>
    <t>&lt;-- ERROR MESSAGES --&gt;</t>
  </si>
  <si>
    <t>Stock Profiles #006, 007, 009, 011 *</t>
  </si>
  <si>
    <t>* - also accepts  "001" for WDSH-001</t>
  </si>
  <si>
    <t>Open 7/11/14</t>
  </si>
  <si>
    <t>Casing width</t>
  </si>
  <si>
    <t>Rush Charges:</t>
  </si>
  <si>
    <t>1 Day = 100% up charge</t>
  </si>
  <si>
    <t>2 Day = 75% Up Charge</t>
  </si>
  <si>
    <t>Orders in  by 2:00 PM</t>
  </si>
  <si>
    <t>Lead Times (Expedited):</t>
  </si>
  <si>
    <t>n/a</t>
  </si>
  <si>
    <t xml:space="preserve">   3 Days for pick &amp; pull parts</t>
  </si>
  <si>
    <t xml:space="preserve">   5 Days for finished windows using stock parts</t>
  </si>
  <si>
    <t xml:space="preserve">   7 Days for finished windows with custom parts</t>
  </si>
  <si>
    <t>Trapezoid Calcs</t>
  </si>
  <si>
    <t>Angle</t>
  </si>
  <si>
    <t>Hyp</t>
  </si>
  <si>
    <t>Less Jamb</t>
  </si>
  <si>
    <t>e</t>
  </si>
  <si>
    <t>E</t>
  </si>
  <si>
    <t>f</t>
  </si>
  <si>
    <t>Cut top - glue &amp; screw together</t>
  </si>
  <si>
    <t>WDI Company - Window Round Top template</t>
  </si>
  <si>
    <t>Key from chart @ right</t>
  </si>
  <si>
    <t>Long side jamb length (pt to pt):</t>
  </si>
  <si>
    <t>Long side casing length (pt to pt):</t>
  </si>
  <si>
    <t>Long side stop length (pt to pt):</t>
  </si>
  <si>
    <t>Jambs x 2</t>
  </si>
  <si>
    <t>Weight</t>
  </si>
  <si>
    <t>Weight (lbs)</t>
  </si>
  <si>
    <t>Weight Calcs --&gt;</t>
  </si>
  <si>
    <t>Casing #/Lft</t>
  </si>
  <si>
    <t>1" Jamb #/lft</t>
  </si>
  <si>
    <t>Stop #/lft</t>
  </si>
  <si>
    <t>Weights --&gt;</t>
  </si>
  <si>
    <t>Casing ?</t>
  </si>
  <si>
    <t>Stop?</t>
  </si>
  <si>
    <t>Jamb?</t>
  </si>
  <si>
    <t>Price Deck:</t>
  </si>
  <si>
    <t>Scaler:</t>
  </si>
  <si>
    <t>Stop Charges</t>
  </si>
  <si>
    <t>Formulas include casing width, stop size</t>
  </si>
  <si>
    <t>white premium, CRI vs WDI Pricing</t>
  </si>
  <si>
    <t>Due:</t>
  </si>
  <si>
    <t>Both:</t>
  </si>
  <si>
    <t>Parts:</t>
  </si>
  <si>
    <t>Box:</t>
  </si>
  <si>
    <t>White on Oak check</t>
  </si>
  <si>
    <t>Fill in the green shaded area:</t>
  </si>
  <si>
    <t>Outside of Octagon box (A):</t>
  </si>
  <si>
    <t>Outside of Long side Octagon box (B):</t>
  </si>
  <si>
    <t>Jamb length (tip to tip):</t>
  </si>
  <si>
    <t>casing length (tip to tip):</t>
  </si>
  <si>
    <t>Stop length (tip to tip):</t>
  </si>
  <si>
    <t>Cut @ 22.5 degree angle to Outside of casing length</t>
  </si>
  <si>
    <t>WDI Company - Window Extended Round Top template</t>
  </si>
  <si>
    <t>Line 1a</t>
  </si>
  <si>
    <t>Line 2a</t>
  </si>
  <si>
    <t>Line 3a</t>
  </si>
  <si>
    <t>Line 4a</t>
  </si>
  <si>
    <t>Line 5a</t>
  </si>
  <si>
    <t>Line 6a</t>
  </si>
  <si>
    <t>Line 7a</t>
  </si>
  <si>
    <t>Line 8a</t>
  </si>
  <si>
    <t>Line 9a</t>
  </si>
  <si>
    <t>Line 10a</t>
  </si>
  <si>
    <t>Line 11a</t>
  </si>
  <si>
    <t># pcs</t>
  </si>
  <si>
    <t>OS Box Width</t>
  </si>
  <si>
    <t>OS Box Height</t>
  </si>
  <si>
    <t>IS Casing Width</t>
  </si>
  <si>
    <t>IS Casing Height</t>
  </si>
  <si>
    <t>Casing Width</t>
  </si>
  <si>
    <t>Casing Height</t>
  </si>
  <si>
    <t>Stop Height</t>
  </si>
  <si>
    <t>Color # (from color chips dated 2019 or newer)</t>
  </si>
  <si>
    <t>*Refuse White on Oak</t>
  </si>
  <si>
    <t>Opening</t>
  </si>
  <si>
    <r>
      <t xml:space="preserve">WDI Company - Window Box Order Form
</t>
    </r>
    <r>
      <rPr>
        <sz val="14"/>
        <rFont val="Courier New"/>
        <family val="3"/>
      </rPr>
      <t>Please complete Green/Tan Cells Only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</si>
</sst>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/d/yy;@"/>
    <numFmt numFmtId="166" formatCode="_(* #,##0.000_);_(* \(#,##0.000\);_(* &quot;-&quot;??_);_(@_)"/>
    <numFmt numFmtId="167" formatCode="_(&quot;$&quot;* #,##0.000_);_(&quot;$&quot;* \(#,##0.000\);_(&quot;$&quot;* &quot;-&quot;??_);_(@_)"/>
    <numFmt numFmtId="168" formatCode="_(* #,##0.0000_);_(* \(#,##0.0000\);_(* &quot;-&quot;??_);_(@_)"/>
    <numFmt numFmtId="169" formatCode="_(* #,##0.0_);_(* \(#,##0.0\);_(* &quot;-&quot;??_);_(@_)"/>
    <numFmt numFmtId="170" formatCode="_(* #,##0.00000_);_(* \(#,##0.00000\);_(* &quot;-&quot;??_);_(@_)"/>
  </numFmts>
  <fonts count="70" x14ac:knownFonts="1">
    <font>
      <sz val="10"/>
      <name val="Times New Roman"/>
    </font>
    <font>
      <sz val="10"/>
      <name val="Times New Roman"/>
      <family val="1"/>
    </font>
    <font>
      <u/>
      <sz val="10"/>
      <color indexed="12"/>
      <name val="Times New Roman"/>
      <family val="1"/>
    </font>
    <font>
      <b/>
      <sz val="12"/>
      <name val="Courier New"/>
      <family val="3"/>
    </font>
    <font>
      <b/>
      <i/>
      <sz val="12"/>
      <name val="Courier New"/>
      <family val="3"/>
    </font>
    <font>
      <b/>
      <sz val="14"/>
      <name val="Courier New"/>
      <family val="3"/>
    </font>
    <font>
      <b/>
      <sz val="10"/>
      <name val="Courier New"/>
      <family val="3"/>
    </font>
    <font>
      <b/>
      <sz val="8"/>
      <name val="Courier New"/>
      <family val="3"/>
    </font>
    <font>
      <i/>
      <sz val="12"/>
      <name val="Courier New"/>
      <family val="3"/>
    </font>
    <font>
      <i/>
      <sz val="10"/>
      <name val="Courier New"/>
      <family val="3"/>
    </font>
    <font>
      <sz val="12"/>
      <name val="Courier New"/>
      <family val="3"/>
    </font>
    <font>
      <b/>
      <u/>
      <sz val="12"/>
      <name val="Courier New"/>
      <family val="3"/>
    </font>
    <font>
      <b/>
      <sz val="12"/>
      <color indexed="12"/>
      <name val="Courier New"/>
      <family val="3"/>
    </font>
    <font>
      <sz val="10"/>
      <name val="Courier New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Courier New"/>
      <family val="3"/>
    </font>
    <font>
      <b/>
      <sz val="16"/>
      <name val="Courier New"/>
      <family val="3"/>
    </font>
    <font>
      <u/>
      <sz val="12"/>
      <name val="Courier New"/>
      <family val="3"/>
    </font>
    <font>
      <sz val="12"/>
      <color indexed="12"/>
      <name val="Courier New"/>
      <family val="3"/>
    </font>
    <font>
      <sz val="12"/>
      <name val="Times New Roman"/>
      <family val="1"/>
    </font>
    <font>
      <sz val="10"/>
      <name val="Times New Roman"/>
      <family val="1"/>
    </font>
    <font>
      <b/>
      <sz val="11"/>
      <name val="Courier New"/>
      <family val="3"/>
    </font>
    <font>
      <u/>
      <sz val="7.5"/>
      <color indexed="12"/>
      <name val="Times New Roman"/>
      <family val="1"/>
    </font>
    <font>
      <u/>
      <sz val="12"/>
      <color indexed="12"/>
      <name val="Courier New"/>
      <family val="3"/>
    </font>
    <font>
      <b/>
      <sz val="12"/>
      <name val="Times New Roman"/>
      <family val="1"/>
    </font>
    <font>
      <b/>
      <sz val="12"/>
      <color indexed="62"/>
      <name val="Courier New"/>
      <family val="3"/>
    </font>
    <font>
      <b/>
      <sz val="8"/>
      <color indexed="62"/>
      <name val="Courier New"/>
      <family val="3"/>
    </font>
    <font>
      <b/>
      <sz val="10"/>
      <name val="Times New Roman"/>
      <family val="1"/>
    </font>
    <font>
      <b/>
      <vertAlign val="superscript"/>
      <sz val="12"/>
      <name val="Times New Roman"/>
      <family val="1"/>
    </font>
    <font>
      <b/>
      <u/>
      <sz val="10"/>
      <name val="Times New Roman"/>
      <family val="1"/>
    </font>
    <font>
      <sz val="10"/>
      <color indexed="12"/>
      <name val="Times New Roman"/>
      <family val="1"/>
    </font>
    <font>
      <vertAlign val="superscript"/>
      <sz val="10"/>
      <name val="Times New Roman"/>
      <family val="1"/>
    </font>
    <font>
      <sz val="10"/>
      <color indexed="62"/>
      <name val="Courier New"/>
      <family val="3"/>
    </font>
    <font>
      <sz val="11"/>
      <name val="Times New Roman"/>
      <family val="1"/>
    </font>
    <font>
      <sz val="11"/>
      <color indexed="12"/>
      <name val="Times New Roman"/>
      <family val="1"/>
    </font>
    <font>
      <b/>
      <u val="singleAccounting"/>
      <sz val="11"/>
      <name val="Times New Roman"/>
      <family val="1"/>
    </font>
    <font>
      <b/>
      <u val="singleAccounting"/>
      <sz val="10"/>
      <name val="Times New Roman"/>
      <family val="1"/>
    </font>
    <font>
      <b/>
      <u val="singleAccounting"/>
      <sz val="11"/>
      <color indexed="12"/>
      <name val="Times New Roman"/>
      <family val="1"/>
    </font>
    <font>
      <b/>
      <u val="singleAccounting"/>
      <sz val="12"/>
      <name val="Courier New"/>
      <family val="3"/>
    </font>
    <font>
      <b/>
      <u val="singleAccounting"/>
      <sz val="12"/>
      <color indexed="12"/>
      <name val="Courier New"/>
      <family val="3"/>
    </font>
    <font>
      <sz val="12"/>
      <name val="Garamond"/>
      <family val="1"/>
    </font>
    <font>
      <b/>
      <sz val="9"/>
      <name val="Courier New"/>
      <family val="3"/>
    </font>
    <font>
      <b/>
      <sz val="20"/>
      <name val="Courier New"/>
      <family val="3"/>
    </font>
    <font>
      <sz val="9"/>
      <name val="Courier New"/>
      <family val="3"/>
    </font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indexed="12"/>
      <name val="Times New Roman"/>
      <family val="1"/>
    </font>
    <font>
      <sz val="8"/>
      <name val="Times New Roman"/>
      <family val="1"/>
    </font>
    <font>
      <sz val="11"/>
      <color theme="1"/>
      <name val="Baskerville Old Face"/>
      <family val="2"/>
    </font>
    <font>
      <b/>
      <sz val="8"/>
      <color indexed="9"/>
      <name val="Courier New"/>
      <family val="3"/>
    </font>
    <font>
      <b/>
      <u/>
      <sz val="8"/>
      <name val="Times New Roman"/>
      <family val="1"/>
    </font>
    <font>
      <b/>
      <sz val="8"/>
      <name val="Calibri"/>
      <family val="2"/>
    </font>
    <font>
      <sz val="14"/>
      <name val="Courier New"/>
      <family val="3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5">
    <xf numFmtId="0" fontId="0" fillId="0" borderId="0">
      <alignment horizontal="center" vertical="top" wrapText="1"/>
    </xf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6" fillId="3" borderId="0" applyNumberFormat="0" applyBorder="0" applyAlignment="0" applyProtection="0"/>
    <xf numFmtId="0" fontId="17" fillId="20" borderId="1" applyNumberFormat="0" applyAlignment="0" applyProtection="0"/>
    <xf numFmtId="0" fontId="18" fillId="21" borderId="2" applyNumberFormat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24" fillId="7" borderId="1" applyNumberFormat="0" applyAlignment="0" applyProtection="0"/>
    <xf numFmtId="0" fontId="25" fillId="0" borderId="6" applyNumberFormat="0" applyFill="0" applyAlignment="0" applyProtection="0"/>
    <xf numFmtId="0" fontId="26" fillId="22" borderId="0" applyNumberFormat="0" applyBorder="0" applyAlignment="0" applyProtection="0"/>
    <xf numFmtId="0" fontId="36" fillId="0" borderId="0">
      <alignment horizontal="center" vertical="top" wrapText="1"/>
    </xf>
    <xf numFmtId="0" fontId="1" fillId="0" borderId="0"/>
    <xf numFmtId="0" fontId="14" fillId="23" borderId="7" applyNumberFormat="0" applyFont="0" applyAlignment="0" applyProtection="0"/>
    <xf numFmtId="0" fontId="27" fillId="20" borderId="8" applyNumberFormat="0" applyAlignment="0" applyProtection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60" fillId="0" borderId="0"/>
    <xf numFmtId="43" fontId="60" fillId="0" borderId="0" applyFont="0" applyFill="0" applyBorder="0" applyAlignment="0" applyProtection="0"/>
    <xf numFmtId="0" fontId="1" fillId="0" borderId="0">
      <alignment horizontal="center" vertical="top" wrapText="1"/>
    </xf>
    <xf numFmtId="43" fontId="1" fillId="0" borderId="0" applyFont="0" applyFill="0" applyBorder="0" applyAlignment="0" applyProtection="0"/>
    <xf numFmtId="0" fontId="1" fillId="0" borderId="0">
      <alignment horizontal="center" vertical="top" wrapText="1"/>
    </xf>
    <xf numFmtId="0" fontId="65" fillId="0" borderId="0"/>
  </cellStyleXfs>
  <cellXfs count="367">
    <xf numFmtId="0" fontId="0" fillId="0" borderId="0" xfId="0">
      <alignment horizontal="center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right" vertical="center"/>
    </xf>
    <xf numFmtId="0" fontId="10" fillId="0" borderId="12" xfId="0" applyFont="1" applyBorder="1" applyAlignment="1">
      <alignment horizontal="center" vertical="top"/>
    </xf>
    <xf numFmtId="166" fontId="3" fillId="26" borderId="14" xfId="28" applyNumberFormat="1" applyFont="1" applyFill="1" applyBorder="1" applyAlignment="1" applyProtection="1">
      <alignment horizontal="center" vertical="center"/>
      <protection locked="0"/>
    </xf>
    <xf numFmtId="0" fontId="32" fillId="0" borderId="0" xfId="42" applyFont="1" applyAlignment="1">
      <alignment horizontal="left" vertical="top"/>
    </xf>
    <xf numFmtId="0" fontId="13" fillId="0" borderId="0" xfId="42" applyFont="1" applyAlignment="1">
      <alignment horizontal="center" vertical="top"/>
    </xf>
    <xf numFmtId="166" fontId="8" fillId="0" borderId="0" xfId="29" applyNumberFormat="1" applyFont="1" applyAlignment="1">
      <alignment horizontal="center" vertical="top" wrapText="1"/>
    </xf>
    <xf numFmtId="166" fontId="9" fillId="0" borderId="0" xfId="29" applyNumberFormat="1" applyFont="1" applyAlignment="1">
      <alignment horizontal="center" vertical="top" wrapText="1"/>
    </xf>
    <xf numFmtId="0" fontId="9" fillId="0" borderId="0" xfId="42" applyFont="1">
      <alignment horizontal="center" vertical="top" wrapText="1"/>
    </xf>
    <xf numFmtId="0" fontId="9" fillId="24" borderId="0" xfId="42" quotePrefix="1" applyFont="1" applyFill="1">
      <alignment horizontal="center" vertical="top" wrapText="1"/>
    </xf>
    <xf numFmtId="0" fontId="8" fillId="0" borderId="0" xfId="42" applyFont="1">
      <alignment horizontal="center" vertical="top" wrapText="1"/>
    </xf>
    <xf numFmtId="0" fontId="10" fillId="24" borderId="0" xfId="42" applyFont="1" applyFill="1" applyAlignment="1">
      <alignment vertical="top"/>
    </xf>
    <xf numFmtId="0" fontId="13" fillId="24" borderId="0" xfId="42" applyFont="1" applyFill="1" applyAlignment="1">
      <alignment horizontal="center" vertical="top"/>
    </xf>
    <xf numFmtId="0" fontId="10" fillId="24" borderId="0" xfId="42" applyFont="1" applyFill="1" applyAlignment="1">
      <alignment vertical="top" wrapText="1"/>
    </xf>
    <xf numFmtId="0" fontId="10" fillId="24" borderId="0" xfId="42" applyFont="1" applyFill="1" applyAlignment="1">
      <alignment horizontal="center" vertical="top"/>
    </xf>
    <xf numFmtId="0" fontId="10" fillId="0" borderId="0" xfId="42" applyFont="1" applyAlignment="1">
      <alignment vertical="top"/>
    </xf>
    <xf numFmtId="0" fontId="10" fillId="0" borderId="0" xfId="42" applyFont="1" applyAlignment="1">
      <alignment horizontal="center" vertical="top"/>
    </xf>
    <xf numFmtId="0" fontId="10" fillId="0" borderId="0" xfId="42" applyFont="1" applyAlignment="1">
      <alignment vertical="top" wrapText="1"/>
    </xf>
    <xf numFmtId="0" fontId="10" fillId="0" borderId="0" xfId="42" applyFont="1">
      <alignment horizontal="center" vertical="top" wrapText="1"/>
    </xf>
    <xf numFmtId="0" fontId="10" fillId="0" borderId="0" xfId="42" applyFont="1" applyAlignment="1">
      <alignment horizontal="right" vertical="top"/>
    </xf>
    <xf numFmtId="0" fontId="10" fillId="0" borderId="0" xfId="0" applyFont="1" applyAlignment="1">
      <alignment horizontal="right" vertical="top"/>
    </xf>
    <xf numFmtId="0" fontId="3" fillId="25" borderId="0" xfId="0" applyFont="1" applyFill="1" applyAlignment="1" applyProtection="1">
      <alignment horizontal="center" vertical="center"/>
      <protection locked="0"/>
    </xf>
    <xf numFmtId="44" fontId="3" fillId="26" borderId="14" xfId="3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10" fillId="0" borderId="0" xfId="42" applyFont="1" applyAlignment="1">
      <alignment horizontal="left" vertical="top"/>
    </xf>
    <xf numFmtId="0" fontId="8" fillId="24" borderId="0" xfId="42" quotePrefix="1" applyFont="1" applyFill="1" applyAlignment="1">
      <alignment vertical="top"/>
    </xf>
    <xf numFmtId="14" fontId="10" fillId="0" borderId="0" xfId="42" applyNumberFormat="1" applyFont="1" applyAlignment="1">
      <alignment horizontal="center" vertical="top"/>
    </xf>
    <xf numFmtId="0" fontId="33" fillId="0" borderId="0" xfId="42" applyFont="1" applyAlignment="1">
      <alignment horizontal="left" vertical="top"/>
    </xf>
    <xf numFmtId="0" fontId="31" fillId="0" borderId="0" xfId="42" quotePrefix="1" applyFont="1" applyAlignment="1">
      <alignment horizontal="left" vertical="top"/>
    </xf>
    <xf numFmtId="0" fontId="31" fillId="0" borderId="0" xfId="42" applyFont="1" applyAlignment="1">
      <alignment horizontal="center" vertical="top"/>
    </xf>
    <xf numFmtId="0" fontId="40" fillId="0" borderId="0" xfId="43" applyFont="1" applyAlignment="1">
      <alignment vertical="top"/>
    </xf>
    <xf numFmtId="0" fontId="40" fillId="0" borderId="0" xfId="43" applyFont="1" applyAlignment="1">
      <alignment horizontal="center" vertical="top"/>
    </xf>
    <xf numFmtId="0" fontId="40" fillId="24" borderId="0" xfId="43" applyFont="1" applyFill="1" applyAlignment="1">
      <alignment vertical="top"/>
    </xf>
    <xf numFmtId="0" fontId="43" fillId="0" borderId="0" xfId="43" applyFont="1" applyAlignment="1">
      <alignment horizontal="center" vertical="top"/>
    </xf>
    <xf numFmtId="0" fontId="45" fillId="0" borderId="0" xfId="43" applyFont="1" applyAlignment="1">
      <alignment horizontal="center" vertical="top"/>
    </xf>
    <xf numFmtId="0" fontId="45" fillId="0" borderId="0" xfId="43" applyFont="1" applyAlignment="1">
      <alignment horizontal="center" vertical="top" wrapText="1"/>
    </xf>
    <xf numFmtId="0" fontId="45" fillId="24" borderId="0" xfId="43" applyFont="1" applyFill="1" applyAlignment="1">
      <alignment horizontal="center" vertical="top"/>
    </xf>
    <xf numFmtId="43" fontId="0" fillId="0" borderId="0" xfId="28" applyFont="1" applyAlignment="1">
      <alignment vertical="top"/>
    </xf>
    <xf numFmtId="166" fontId="46" fillId="0" borderId="0" xfId="28" applyNumberFormat="1" applyFont="1" applyAlignment="1">
      <alignment vertical="top"/>
    </xf>
    <xf numFmtId="166" fontId="46" fillId="0" borderId="0" xfId="28" applyNumberFormat="1" applyFont="1" applyAlignment="1">
      <alignment horizontal="center" vertical="top"/>
    </xf>
    <xf numFmtId="164" fontId="46" fillId="0" borderId="0" xfId="28" applyNumberFormat="1" applyFont="1" applyAlignment="1">
      <alignment vertical="top"/>
    </xf>
    <xf numFmtId="43" fontId="46" fillId="0" borderId="0" xfId="28" applyFont="1" applyAlignment="1">
      <alignment vertical="top"/>
    </xf>
    <xf numFmtId="0" fontId="46" fillId="0" borderId="0" xfId="43" applyFont="1" applyAlignment="1">
      <alignment vertical="top"/>
    </xf>
    <xf numFmtId="0" fontId="46" fillId="24" borderId="0" xfId="43" applyFont="1" applyFill="1" applyAlignment="1">
      <alignment vertical="top"/>
    </xf>
    <xf numFmtId="0" fontId="1" fillId="0" borderId="0" xfId="43" applyAlignment="1">
      <alignment vertical="top"/>
    </xf>
    <xf numFmtId="168" fontId="46" fillId="0" borderId="0" xfId="28" applyNumberFormat="1" applyFont="1" applyAlignment="1">
      <alignment vertical="top"/>
    </xf>
    <xf numFmtId="164" fontId="46" fillId="0" borderId="0" xfId="28" quotePrefix="1" applyNumberFormat="1" applyFont="1" applyAlignment="1">
      <alignment vertical="top"/>
    </xf>
    <xf numFmtId="170" fontId="0" fillId="0" borderId="0" xfId="28" applyNumberFormat="1" applyFont="1" applyAlignment="1">
      <alignment vertical="top"/>
    </xf>
    <xf numFmtId="43" fontId="0" fillId="0" borderId="0" xfId="28" applyFont="1" applyAlignment="1">
      <alignment horizontal="center" vertical="top"/>
    </xf>
    <xf numFmtId="0" fontId="1" fillId="24" borderId="0" xfId="43" applyFill="1" applyAlignment="1">
      <alignment vertical="top"/>
    </xf>
    <xf numFmtId="0" fontId="1" fillId="24" borderId="0" xfId="43" applyFill="1" applyAlignment="1">
      <alignment horizontal="center" vertical="top"/>
    </xf>
    <xf numFmtId="0" fontId="1" fillId="0" borderId="0" xfId="43" applyAlignment="1">
      <alignment horizontal="center" vertical="top"/>
    </xf>
    <xf numFmtId="0" fontId="1" fillId="0" borderId="0" xfId="43" applyAlignment="1">
      <alignment horizontal="right" vertical="top"/>
    </xf>
    <xf numFmtId="168" fontId="40" fillId="0" borderId="0" xfId="28" applyNumberFormat="1" applyFont="1" applyAlignment="1">
      <alignment vertical="top"/>
    </xf>
    <xf numFmtId="168" fontId="0" fillId="0" borderId="0" xfId="28" applyNumberFormat="1" applyFont="1" applyAlignment="1">
      <alignment vertical="top"/>
    </xf>
    <xf numFmtId="168" fontId="1" fillId="24" borderId="0" xfId="28" applyNumberFormat="1" applyFill="1" applyAlignment="1">
      <alignment vertical="top"/>
    </xf>
    <xf numFmtId="168" fontId="1" fillId="0" borderId="0" xfId="28" applyNumberFormat="1" applyAlignment="1">
      <alignment vertical="top"/>
    </xf>
    <xf numFmtId="0" fontId="40" fillId="0" borderId="0" xfId="43" applyFont="1" applyAlignment="1">
      <alignment horizontal="right" vertical="top"/>
    </xf>
    <xf numFmtId="0" fontId="1" fillId="0" borderId="0" xfId="43" quotePrefix="1" applyAlignment="1">
      <alignment vertical="top"/>
    </xf>
    <xf numFmtId="168" fontId="46" fillId="0" borderId="0" xfId="43" applyNumberFormat="1" applyFont="1" applyAlignment="1">
      <alignment vertical="top"/>
    </xf>
    <xf numFmtId="0" fontId="40" fillId="28" borderId="0" xfId="43" applyFont="1" applyFill="1" applyAlignment="1">
      <alignment vertical="top"/>
    </xf>
    <xf numFmtId="0" fontId="45" fillId="28" borderId="0" xfId="43" applyFont="1" applyFill="1" applyAlignment="1">
      <alignment horizontal="center" vertical="top"/>
    </xf>
    <xf numFmtId="0" fontId="46" fillId="28" borderId="0" xfId="43" applyFont="1" applyFill="1" applyAlignment="1">
      <alignment vertical="top"/>
    </xf>
    <xf numFmtId="0" fontId="1" fillId="28" borderId="0" xfId="43" applyFill="1" applyAlignment="1">
      <alignment vertical="top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33" fillId="0" borderId="20" xfId="0" applyFont="1" applyBorder="1" applyAlignment="1">
      <alignment horizontal="left" vertical="center"/>
    </xf>
    <xf numFmtId="0" fontId="10" fillId="0" borderId="18" xfId="0" applyFont="1" applyBorder="1" applyAlignment="1">
      <alignment horizontal="center" vertical="top"/>
    </xf>
    <xf numFmtId="0" fontId="10" fillId="0" borderId="13" xfId="0" applyFont="1" applyBorder="1" applyAlignment="1">
      <alignment horizontal="center" vertical="top"/>
    </xf>
    <xf numFmtId="0" fontId="10" fillId="0" borderId="21" xfId="0" applyFont="1" applyBorder="1" applyAlignment="1">
      <alignment horizontal="center" vertical="top"/>
    </xf>
    <xf numFmtId="0" fontId="10" fillId="0" borderId="19" xfId="0" applyFont="1" applyBorder="1" applyAlignment="1">
      <alignment horizontal="center" vertical="top"/>
    </xf>
    <xf numFmtId="0" fontId="31" fillId="0" borderId="0" xfId="0" applyFont="1" applyAlignment="1">
      <alignment horizontal="center" vertical="top"/>
    </xf>
    <xf numFmtId="166" fontId="13" fillId="0" borderId="0" xfId="29" applyNumberFormat="1" applyFont="1" applyFill="1" applyBorder="1" applyAlignment="1" applyProtection="1">
      <alignment horizontal="center" vertical="center"/>
      <protection locked="0"/>
    </xf>
    <xf numFmtId="166" fontId="10" fillId="0" borderId="0" xfId="29" applyNumberFormat="1" applyFont="1" applyFill="1" applyBorder="1" applyAlignment="1" applyProtection="1">
      <alignment horizontal="center" vertical="center"/>
      <protection locked="0"/>
    </xf>
    <xf numFmtId="166" fontId="10" fillId="0" borderId="0" xfId="29" applyNumberFormat="1" applyFont="1" applyFill="1" applyAlignment="1">
      <alignment horizontal="center" vertical="top"/>
    </xf>
    <xf numFmtId="0" fontId="10" fillId="0" borderId="16" xfId="0" applyFont="1" applyBorder="1" applyAlignment="1" applyProtection="1">
      <alignment horizontal="center" vertical="center"/>
      <protection locked="0"/>
    </xf>
    <xf numFmtId="0" fontId="31" fillId="0" borderId="20" xfId="0" quotePrefix="1" applyFont="1" applyBorder="1" applyAlignment="1">
      <alignment horizontal="left" vertical="top"/>
    </xf>
    <xf numFmtId="0" fontId="31" fillId="0" borderId="0" xfId="0" quotePrefix="1" applyFont="1" applyAlignment="1">
      <alignment horizontal="center" vertical="top"/>
    </xf>
    <xf numFmtId="0" fontId="31" fillId="0" borderId="21" xfId="0" applyFont="1" applyBorder="1" applyAlignment="1">
      <alignment horizontal="left" vertical="top"/>
    </xf>
    <xf numFmtId="166" fontId="46" fillId="0" borderId="0" xfId="43" applyNumberFormat="1" applyFont="1" applyAlignment="1">
      <alignment vertical="top"/>
    </xf>
    <xf numFmtId="0" fontId="13" fillId="26" borderId="16" xfId="0" applyFont="1" applyFill="1" applyBorder="1" applyAlignment="1" applyProtection="1">
      <alignment horizontal="left" vertical="top"/>
      <protection locked="0"/>
    </xf>
    <xf numFmtId="0" fontId="49" fillId="26" borderId="14" xfId="38" applyFont="1" applyFill="1" applyBorder="1" applyAlignment="1" applyProtection="1">
      <alignment horizontal="left" vertical="center" wrapText="1"/>
      <protection locked="0"/>
    </xf>
    <xf numFmtId="166" fontId="49" fillId="26" borderId="14" xfId="28" applyNumberFormat="1" applyFont="1" applyFill="1" applyBorder="1" applyAlignment="1" applyProtection="1">
      <alignment horizontal="center" vertical="center"/>
      <protection locked="0"/>
    </xf>
    <xf numFmtId="0" fontId="49" fillId="26" borderId="14" xfId="0" applyFont="1" applyFill="1" applyBorder="1" applyAlignment="1" applyProtection="1">
      <alignment horizontal="center" vertical="center"/>
      <protection locked="0"/>
    </xf>
    <xf numFmtId="49" fontId="49" fillId="26" borderId="14" xfId="0" applyNumberFormat="1" applyFont="1" applyFill="1" applyBorder="1" applyAlignment="1" applyProtection="1">
      <alignment horizontal="center" vertical="center"/>
      <protection locked="0"/>
    </xf>
    <xf numFmtId="43" fontId="49" fillId="26" borderId="14" xfId="28" applyFont="1" applyFill="1" applyBorder="1" applyAlignment="1" applyProtection="1">
      <alignment horizontal="center" vertical="center"/>
      <protection locked="0"/>
    </xf>
    <xf numFmtId="44" fontId="54" fillId="26" borderId="14" xfId="30" applyFont="1" applyFill="1" applyBorder="1" applyAlignment="1" applyProtection="1">
      <alignment horizontal="center" vertical="center"/>
      <protection locked="0"/>
    </xf>
    <xf numFmtId="0" fontId="56" fillId="26" borderId="14" xfId="0" applyFont="1" applyFill="1" applyBorder="1" applyAlignment="1" applyProtection="1">
      <alignment horizontal="center" vertical="center"/>
      <protection locked="0"/>
    </xf>
    <xf numFmtId="166" fontId="56" fillId="26" borderId="14" xfId="28" applyNumberFormat="1" applyFont="1" applyFill="1" applyBorder="1" applyAlignment="1" applyProtection="1">
      <alignment horizontal="center" vertical="center"/>
      <protection locked="0"/>
    </xf>
    <xf numFmtId="44" fontId="3" fillId="0" borderId="0" xfId="30" applyFont="1" applyFill="1" applyAlignment="1" applyProtection="1">
      <alignment horizontal="center" vertical="top"/>
    </xf>
    <xf numFmtId="44" fontId="12" fillId="0" borderId="14" xfId="30" applyFont="1" applyFill="1" applyBorder="1" applyAlignment="1" applyProtection="1">
      <alignment horizontal="center" vertical="center"/>
    </xf>
    <xf numFmtId="43" fontId="12" fillId="0" borderId="0" xfId="28" applyFont="1" applyFill="1" applyAlignment="1" applyProtection="1">
      <alignment horizontal="center" vertical="top"/>
    </xf>
    <xf numFmtId="44" fontId="12" fillId="0" borderId="22" xfId="30" applyFont="1" applyFill="1" applyBorder="1" applyAlignment="1" applyProtection="1">
      <alignment horizontal="center" vertical="top"/>
    </xf>
    <xf numFmtId="2" fontId="49" fillId="26" borderId="14" xfId="0" quotePrefix="1" applyNumberFormat="1" applyFont="1" applyFill="1" applyBorder="1" applyAlignment="1" applyProtection="1">
      <alignment horizontal="center" vertical="center"/>
      <protection locked="0"/>
    </xf>
    <xf numFmtId="0" fontId="1" fillId="0" borderId="0" xfId="43" applyAlignment="1">
      <alignment horizontal="center" vertical="center" wrapText="1"/>
    </xf>
    <xf numFmtId="0" fontId="60" fillId="0" borderId="0" xfId="49" applyAlignment="1">
      <alignment horizontal="center" vertical="center"/>
    </xf>
    <xf numFmtId="0" fontId="60" fillId="0" borderId="0" xfId="49"/>
    <xf numFmtId="0" fontId="60" fillId="33" borderId="0" xfId="49" applyFill="1"/>
    <xf numFmtId="43" fontId="61" fillId="0" borderId="0" xfId="50" applyFont="1"/>
    <xf numFmtId="0" fontId="62" fillId="0" borderId="0" xfId="49" applyFont="1"/>
    <xf numFmtId="168" fontId="45" fillId="0" borderId="0" xfId="28" applyNumberFormat="1" applyFont="1" applyAlignment="1">
      <alignment horizontal="center" vertical="top" wrapText="1"/>
    </xf>
    <xf numFmtId="166" fontId="43" fillId="26" borderId="0" xfId="28" applyNumberFormat="1" applyFont="1" applyFill="1" applyAlignment="1">
      <alignment vertical="top"/>
    </xf>
    <xf numFmtId="168" fontId="63" fillId="0" borderId="0" xfId="43" applyNumberFormat="1" applyFont="1" applyAlignment="1">
      <alignment vertical="top"/>
    </xf>
    <xf numFmtId="168" fontId="43" fillId="0" borderId="0" xfId="28" applyNumberFormat="1" applyFont="1" applyAlignment="1">
      <alignment vertical="top"/>
    </xf>
    <xf numFmtId="0" fontId="10" fillId="0" borderId="16" xfId="0" quotePrefix="1" applyFont="1" applyBorder="1" applyAlignment="1" applyProtection="1">
      <alignment horizontal="left" vertical="center"/>
      <protection locked="0"/>
    </xf>
    <xf numFmtId="0" fontId="10" fillId="0" borderId="0" xfId="0" quotePrefix="1" applyFont="1" applyAlignment="1" applyProtection="1">
      <alignment horizontal="left" vertical="center"/>
      <protection locked="0"/>
    </xf>
    <xf numFmtId="0" fontId="49" fillId="36" borderId="14" xfId="0" applyFont="1" applyFill="1" applyBorder="1" applyAlignment="1" applyProtection="1">
      <alignment horizontal="center" vertical="center"/>
      <protection locked="0"/>
    </xf>
    <xf numFmtId="43" fontId="49" fillId="36" borderId="14" xfId="28" applyFont="1" applyFill="1" applyBorder="1" applyAlignment="1" applyProtection="1">
      <alignment horizontal="center" vertical="center"/>
      <protection locked="0"/>
    </xf>
    <xf numFmtId="49" fontId="49" fillId="36" borderId="14" xfId="0" applyNumberFormat="1" applyFont="1" applyFill="1" applyBorder="1" applyAlignment="1" applyProtection="1">
      <alignment horizontal="center" vertical="center"/>
      <protection locked="0"/>
    </xf>
    <xf numFmtId="2" fontId="49" fillId="36" borderId="14" xfId="0" quotePrefix="1" applyNumberFormat="1" applyFont="1" applyFill="1" applyBorder="1" applyAlignment="1" applyProtection="1">
      <alignment horizontal="center" vertical="center"/>
      <protection locked="0"/>
    </xf>
    <xf numFmtId="0" fontId="49" fillId="36" borderId="14" xfId="0" applyFont="1" applyFill="1" applyBorder="1" applyAlignment="1" applyProtection="1">
      <alignment horizontal="left" vertical="center" wrapText="1"/>
      <protection locked="0"/>
    </xf>
    <xf numFmtId="43" fontId="63" fillId="0" borderId="0" xfId="43" applyNumberFormat="1" applyFont="1" applyAlignment="1">
      <alignment vertical="top"/>
    </xf>
    <xf numFmtId="43" fontId="63" fillId="0" borderId="22" xfId="43" applyNumberFormat="1" applyFont="1" applyBorder="1" applyAlignment="1">
      <alignment vertical="top"/>
    </xf>
    <xf numFmtId="0" fontId="35" fillId="0" borderId="0" xfId="43" applyFont="1" applyAlignment="1">
      <alignment vertical="top"/>
    </xf>
    <xf numFmtId="43" fontId="1" fillId="0" borderId="0" xfId="28" applyFont="1" applyAlignment="1">
      <alignment vertical="top"/>
    </xf>
    <xf numFmtId="43" fontId="12" fillId="0" borderId="22" xfId="28" applyFont="1" applyFill="1" applyBorder="1" applyAlignment="1" applyProtection="1">
      <alignment horizontal="center" vertical="top" shrinkToFit="1"/>
    </xf>
    <xf numFmtId="44" fontId="12" fillId="0" borderId="22" xfId="30" applyFont="1" applyFill="1" applyBorder="1" applyAlignment="1" applyProtection="1">
      <alignment horizontal="center" vertical="top" shrinkToFit="1"/>
    </xf>
    <xf numFmtId="0" fontId="3" fillId="39" borderId="16" xfId="0" applyFont="1" applyFill="1" applyBorder="1" applyAlignment="1" applyProtection="1">
      <alignment horizontal="left" vertical="center"/>
      <protection locked="0"/>
    </xf>
    <xf numFmtId="0" fontId="3" fillId="39" borderId="21" xfId="0" applyFont="1" applyFill="1" applyBorder="1" applyAlignment="1" applyProtection="1">
      <alignment horizontal="left" vertical="center"/>
      <protection locked="0"/>
    </xf>
    <xf numFmtId="165" fontId="3" fillId="39" borderId="16" xfId="0" applyNumberFormat="1" applyFont="1" applyFill="1" applyBorder="1" applyAlignment="1" applyProtection="1">
      <alignment horizontal="center" vertical="center"/>
      <protection locked="0"/>
    </xf>
    <xf numFmtId="165" fontId="3" fillId="39" borderId="16" xfId="0" applyNumberFormat="1" applyFont="1" applyFill="1" applyBorder="1" applyAlignment="1" applyProtection="1">
      <alignment horizontal="left" vertical="center"/>
      <protection locked="0"/>
    </xf>
    <xf numFmtId="164" fontId="3" fillId="24" borderId="23" xfId="52" quotePrefix="1" applyNumberFormat="1" applyFont="1" applyFill="1" applyBorder="1" applyAlignment="1" applyProtection="1">
      <alignment horizontal="left" vertical="center"/>
      <protection locked="0"/>
    </xf>
    <xf numFmtId="166" fontId="56" fillId="26" borderId="14" xfId="52" applyNumberFormat="1" applyFont="1" applyFill="1" applyBorder="1" applyAlignment="1" applyProtection="1">
      <alignment horizontal="center" vertical="center"/>
      <protection locked="0"/>
    </xf>
    <xf numFmtId="166" fontId="13" fillId="26" borderId="14" xfId="52" applyNumberFormat="1" applyFont="1" applyFill="1" applyBorder="1" applyAlignment="1" applyProtection="1">
      <alignment horizontal="center" vertical="center"/>
      <protection locked="0"/>
    </xf>
    <xf numFmtId="169" fontId="49" fillId="36" borderId="14" xfId="52" applyNumberFormat="1" applyFont="1" applyFill="1" applyBorder="1" applyAlignment="1" applyProtection="1">
      <alignment horizontal="center" vertical="center"/>
      <protection locked="0"/>
    </xf>
    <xf numFmtId="166" fontId="49" fillId="36" borderId="14" xfId="52" quotePrefix="1" applyNumberFormat="1" applyFont="1" applyFill="1" applyBorder="1" applyAlignment="1" applyProtection="1">
      <alignment horizontal="center" vertical="center"/>
      <protection locked="0"/>
    </xf>
    <xf numFmtId="166" fontId="49" fillId="36" borderId="14" xfId="52" applyNumberFormat="1" applyFont="1" applyFill="1" applyBorder="1" applyAlignment="1" applyProtection="1">
      <alignment horizontal="center" vertical="center"/>
      <protection locked="0"/>
    </xf>
    <xf numFmtId="43" fontId="12" fillId="0" borderId="14" xfId="52" applyFont="1" applyFill="1" applyBorder="1" applyAlignment="1" applyProtection="1">
      <alignment horizontal="center" vertical="center"/>
    </xf>
    <xf numFmtId="43" fontId="55" fillId="0" borderId="14" xfId="52" applyFont="1" applyFill="1" applyBorder="1" applyAlignment="1" applyProtection="1">
      <alignment horizontal="center" vertical="center"/>
    </xf>
    <xf numFmtId="43" fontId="1" fillId="0" borderId="0" xfId="28" applyFont="1" applyAlignment="1">
      <alignment vertical="top" wrapText="1"/>
    </xf>
    <xf numFmtId="0" fontId="60" fillId="0" borderId="0" xfId="49" applyAlignment="1">
      <alignment horizontal="left" vertical="center"/>
    </xf>
    <xf numFmtId="166" fontId="43" fillId="26" borderId="0" xfId="28" applyNumberFormat="1" applyFont="1" applyFill="1" applyAlignment="1" applyProtection="1">
      <alignment vertical="top"/>
      <protection locked="0"/>
    </xf>
    <xf numFmtId="0" fontId="10" fillId="38" borderId="16" xfId="0" applyFont="1" applyFill="1" applyBorder="1" applyAlignment="1" applyProtection="1">
      <alignment horizontal="center" vertical="center"/>
      <protection locked="0"/>
    </xf>
    <xf numFmtId="168" fontId="46" fillId="35" borderId="0" xfId="28" applyNumberFormat="1" applyFont="1" applyFill="1" applyAlignment="1">
      <alignment vertical="top"/>
    </xf>
    <xf numFmtId="164" fontId="40" fillId="0" borderId="0" xfId="28" applyNumberFormat="1" applyFont="1" applyAlignment="1">
      <alignment vertical="top"/>
    </xf>
    <xf numFmtId="164" fontId="45" fillId="0" borderId="0" xfId="28" applyNumberFormat="1" applyFont="1" applyAlignment="1">
      <alignment horizontal="center" vertical="top"/>
    </xf>
    <xf numFmtId="164" fontId="1" fillId="0" borderId="0" xfId="28" applyNumberFormat="1" applyAlignment="1">
      <alignment vertical="top"/>
    </xf>
    <xf numFmtId="164" fontId="1" fillId="24" borderId="0" xfId="28" applyNumberFormat="1" applyFill="1" applyAlignment="1">
      <alignment vertical="top"/>
    </xf>
    <xf numFmtId="168" fontId="46" fillId="0" borderId="0" xfId="28" applyNumberFormat="1" applyFont="1" applyFill="1" applyAlignment="1">
      <alignment vertical="top"/>
    </xf>
    <xf numFmtId="168" fontId="46" fillId="0" borderId="0" xfId="28" quotePrefix="1" applyNumberFormat="1" applyFont="1" applyFill="1" applyAlignment="1">
      <alignment vertical="top"/>
    </xf>
    <xf numFmtId="0" fontId="1" fillId="0" borderId="0" xfId="43" applyAlignment="1">
      <alignment horizontal="center" vertical="top" wrapText="1"/>
    </xf>
    <xf numFmtId="0" fontId="40" fillId="0" borderId="0" xfId="43" applyFont="1" applyAlignment="1">
      <alignment horizontal="center" vertical="top" shrinkToFit="1"/>
    </xf>
    <xf numFmtId="0" fontId="67" fillId="0" borderId="0" xfId="43" applyFont="1" applyAlignment="1">
      <alignment horizontal="center" vertical="top" wrapText="1"/>
    </xf>
    <xf numFmtId="0" fontId="5" fillId="0" borderId="0" xfId="0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64" fillId="0" borderId="0" xfId="0" quotePrefix="1" applyFont="1" applyAlignment="1" applyProtection="1">
      <alignment horizontal="right" vertical="center" wrapText="1"/>
      <protection locked="0"/>
    </xf>
    <xf numFmtId="0" fontId="3" fillId="25" borderId="0" xfId="0" applyFont="1" applyFill="1" applyAlignment="1" applyProtection="1">
      <alignment horizontal="center" vertical="top"/>
      <protection locked="0"/>
    </xf>
    <xf numFmtId="44" fontId="3" fillId="0" borderId="0" xfId="30" applyFont="1" applyFill="1" applyAlignment="1" applyProtection="1">
      <alignment horizontal="center" vertical="top"/>
      <protection locked="0"/>
    </xf>
    <xf numFmtId="169" fontId="3" fillId="0" borderId="0" xfId="28" applyNumberFormat="1" applyFont="1" applyFill="1" applyAlignment="1" applyProtection="1">
      <alignment horizontal="center" vertical="top" wrapText="1"/>
      <protection locked="0"/>
    </xf>
    <xf numFmtId="0" fontId="3" fillId="0" borderId="0" xfId="0" applyFont="1" applyProtection="1">
      <alignment horizontal="center" vertical="top" wrapText="1"/>
      <protection locked="0"/>
    </xf>
    <xf numFmtId="0" fontId="4" fillId="24" borderId="0" xfId="0" quotePrefix="1" applyFont="1" applyFill="1" applyAlignment="1" applyProtection="1">
      <alignment vertical="top"/>
      <protection locked="0"/>
    </xf>
    <xf numFmtId="0" fontId="3" fillId="31" borderId="0" xfId="0" applyFont="1" applyFill="1" applyAlignment="1" applyProtection="1">
      <alignment horizontal="center" vertical="top"/>
      <protection locked="0"/>
    </xf>
    <xf numFmtId="0" fontId="3" fillId="27" borderId="0" xfId="0" applyFont="1" applyFill="1" applyAlignment="1" applyProtection="1">
      <alignment horizontal="left" vertical="top"/>
      <protection locked="0"/>
    </xf>
    <xf numFmtId="0" fontId="3" fillId="27" borderId="0" xfId="0" applyFont="1" applyFill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13" fillId="39" borderId="17" xfId="0" applyFont="1" applyFill="1" applyBorder="1" applyAlignment="1" applyProtection="1">
      <alignment horizontal="center" vertical="center"/>
      <protection locked="0"/>
    </xf>
    <xf numFmtId="0" fontId="13" fillId="39" borderId="15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top"/>
      <protection locked="0"/>
    </xf>
    <xf numFmtId="165" fontId="13" fillId="39" borderId="17" xfId="0" applyNumberFormat="1" applyFont="1" applyFill="1" applyBorder="1" applyAlignment="1" applyProtection="1">
      <alignment horizontal="center" vertical="center"/>
      <protection locked="0"/>
    </xf>
    <xf numFmtId="165" fontId="13" fillId="39" borderId="17" xfId="0" quotePrefix="1" applyNumberFormat="1" applyFont="1" applyFill="1" applyBorder="1" applyAlignment="1" applyProtection="1">
      <alignment horizontal="center" vertical="center"/>
      <protection locked="0"/>
    </xf>
    <xf numFmtId="0" fontId="13" fillId="39" borderId="15" xfId="0" quotePrefix="1" applyFont="1" applyFill="1" applyBorder="1" applyAlignment="1" applyProtection="1">
      <alignment horizontal="left"/>
      <protection locked="0"/>
    </xf>
    <xf numFmtId="0" fontId="3" fillId="0" borderId="0" xfId="0" quotePrefix="1" applyFont="1" applyAlignment="1" applyProtection="1">
      <alignment horizontal="center" vertical="top"/>
      <protection locked="0"/>
    </xf>
    <xf numFmtId="0" fontId="3" fillId="0" borderId="0" xfId="0" quotePrefix="1" applyFont="1" applyAlignment="1" applyProtection="1">
      <alignment horizontal="right" vertical="top"/>
      <protection locked="0"/>
    </xf>
    <xf numFmtId="44" fontId="31" fillId="0" borderId="0" xfId="30" applyFont="1" applyFill="1" applyAlignment="1" applyProtection="1">
      <alignment horizontal="left" vertical="top"/>
      <protection locked="0"/>
    </xf>
    <xf numFmtId="169" fontId="3" fillId="0" borderId="0" xfId="28" applyNumberFormat="1" applyFont="1" applyAlignment="1" applyProtection="1">
      <alignment horizontal="center" vertical="top"/>
      <protection locked="0"/>
    </xf>
    <xf numFmtId="169" fontId="13" fillId="0" borderId="0" xfId="28" applyNumberFormat="1" applyFont="1" applyAlignment="1" applyProtection="1">
      <alignment horizontal="left" vertical="top"/>
      <protection locked="0"/>
    </xf>
    <xf numFmtId="0" fontId="13" fillId="39" borderId="11" xfId="0" applyFont="1" applyFill="1" applyBorder="1" applyAlignment="1" applyProtection="1">
      <alignment horizontal="center" vertical="center"/>
      <protection locked="0"/>
    </xf>
    <xf numFmtId="0" fontId="13" fillId="39" borderId="19" xfId="0" applyFont="1" applyFill="1" applyBorder="1" applyAlignment="1" applyProtection="1">
      <alignment horizontal="center" vertical="center"/>
      <protection locked="0"/>
    </xf>
    <xf numFmtId="165" fontId="13" fillId="39" borderId="17" xfId="0" applyNumberFormat="1" applyFont="1" applyFill="1" applyBorder="1" applyAlignment="1" applyProtection="1">
      <alignment horizontal="left" vertical="center"/>
      <protection locked="0"/>
    </xf>
    <xf numFmtId="43" fontId="3" fillId="0" borderId="0" xfId="52" applyFont="1" applyAlignment="1" applyProtection="1">
      <alignment horizontal="left" vertical="top"/>
      <protection locked="0"/>
    </xf>
    <xf numFmtId="0" fontId="13" fillId="0" borderId="0" xfId="0" applyFont="1" applyAlignment="1" applyProtection="1">
      <alignment horizontal="left" vertical="top"/>
      <protection locked="0"/>
    </xf>
    <xf numFmtId="43" fontId="3" fillId="0" borderId="0" xfId="52" applyFont="1" applyAlignment="1" applyProtection="1">
      <alignment horizontal="center" vertical="top"/>
      <protection locked="0"/>
    </xf>
    <xf numFmtId="0" fontId="57" fillId="0" borderId="0" xfId="0" applyFont="1" applyProtection="1">
      <alignment horizontal="center" vertical="top" wrapText="1"/>
      <protection locked="0"/>
    </xf>
    <xf numFmtId="0" fontId="57" fillId="0" borderId="0" xfId="0" quotePrefix="1" applyFont="1" applyProtection="1">
      <alignment horizontal="center" vertical="top" wrapText="1"/>
      <protection locked="0"/>
    </xf>
    <xf numFmtId="0" fontId="57" fillId="0" borderId="0" xfId="0" quotePrefix="1" applyFont="1" applyAlignment="1" applyProtection="1">
      <alignment horizontal="left" vertical="top" wrapText="1"/>
      <protection locked="0"/>
    </xf>
    <xf numFmtId="0" fontId="7" fillId="0" borderId="0" xfId="0" quotePrefix="1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7" fillId="0" borderId="0" xfId="0" quotePrefix="1" applyFont="1" applyAlignment="1" applyProtection="1">
      <alignment horizontal="left" vertical="top"/>
      <protection locked="0"/>
    </xf>
    <xf numFmtId="164" fontId="50" fillId="0" borderId="14" xfId="0" applyNumberFormat="1" applyFont="1" applyBorder="1" applyAlignment="1" applyProtection="1">
      <alignment horizontal="center" vertical="center" wrapText="1"/>
      <protection locked="0"/>
    </xf>
    <xf numFmtId="43" fontId="6" fillId="0" borderId="0" xfId="52" applyFont="1" applyAlignment="1" applyProtection="1">
      <alignment horizontal="right" vertical="center"/>
      <protection locked="0"/>
    </xf>
    <xf numFmtId="44" fontId="39" fillId="0" borderId="0" xfId="37" applyNumberFormat="1" applyFont="1" applyFill="1" applyAlignment="1" applyProtection="1">
      <alignment horizontal="left" vertical="top"/>
      <protection locked="0"/>
    </xf>
    <xf numFmtId="0" fontId="3" fillId="0" borderId="12" xfId="0" applyFont="1" applyBorder="1" applyAlignment="1" applyProtection="1">
      <alignment horizontal="center" vertical="top"/>
      <protection locked="0"/>
    </xf>
    <xf numFmtId="0" fontId="11" fillId="0" borderId="20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center" vertical="top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12" xfId="0" applyFont="1" applyBorder="1" applyProtection="1">
      <alignment horizontal="center" vertical="top" wrapText="1"/>
      <protection locked="0"/>
    </xf>
    <xf numFmtId="43" fontId="3" fillId="0" borderId="12" xfId="52" applyFont="1" applyFill="1" applyBorder="1" applyAlignment="1" applyProtection="1">
      <alignment horizontal="center" vertical="top"/>
      <protection locked="0"/>
    </xf>
    <xf numFmtId="44" fontId="3" fillId="0" borderId="12" xfId="30" applyFont="1" applyFill="1" applyBorder="1" applyAlignment="1" applyProtection="1">
      <alignment horizontal="center" vertical="top"/>
      <protection locked="0"/>
    </xf>
    <xf numFmtId="43" fontId="3" fillId="0" borderId="12" xfId="52" applyFont="1" applyFill="1" applyBorder="1" applyAlignment="1" applyProtection="1">
      <alignment horizontal="center" vertical="top" wrapText="1"/>
      <protection locked="0"/>
    </xf>
    <xf numFmtId="43" fontId="3" fillId="0" borderId="12" xfId="29" applyFont="1" applyFill="1" applyBorder="1" applyAlignment="1" applyProtection="1">
      <alignment horizontal="center" vertical="top" wrapText="1"/>
      <protection locked="0"/>
    </xf>
    <xf numFmtId="0" fontId="3" fillId="31" borderId="0" xfId="0" applyFont="1" applyFill="1" applyAlignment="1" applyProtection="1">
      <alignment horizontal="left" vertical="top"/>
      <protection locked="0"/>
    </xf>
    <xf numFmtId="0" fontId="7" fillId="0" borderId="18" xfId="0" applyFont="1" applyBorder="1" applyAlignment="1" applyProtection="1">
      <alignment horizontal="center" vertical="top" textRotation="255"/>
      <protection locked="0"/>
    </xf>
    <xf numFmtId="0" fontId="3" fillId="25" borderId="12" xfId="0" applyFont="1" applyFill="1" applyBorder="1" applyAlignment="1" applyProtection="1">
      <alignment horizontal="center" vertical="top"/>
      <protection locked="0"/>
    </xf>
    <xf numFmtId="0" fontId="37" fillId="0" borderId="12" xfId="0" applyFont="1" applyBorder="1" applyProtection="1">
      <alignment horizontal="center" vertical="top" wrapText="1"/>
      <protection locked="0"/>
    </xf>
    <xf numFmtId="0" fontId="3" fillId="0" borderId="13" xfId="0" applyFont="1" applyBorder="1" applyAlignment="1" applyProtection="1">
      <alignment horizontal="center" vertical="top"/>
      <protection locked="0"/>
    </xf>
    <xf numFmtId="0" fontId="3" fillId="0" borderId="21" xfId="0" applyFont="1" applyBorder="1" applyAlignment="1" applyProtection="1">
      <alignment horizontal="center" vertical="top"/>
      <protection locked="0"/>
    </xf>
    <xf numFmtId="0" fontId="3" fillId="0" borderId="19" xfId="0" applyFont="1" applyBorder="1" applyAlignment="1" applyProtection="1">
      <alignment horizontal="center" vertical="top"/>
      <protection locked="0"/>
    </xf>
    <xf numFmtId="0" fontId="3" fillId="0" borderId="13" xfId="0" applyFont="1" applyBorder="1" applyProtection="1">
      <alignment horizontal="center" vertical="top" wrapText="1"/>
      <protection locked="0"/>
    </xf>
    <xf numFmtId="43" fontId="3" fillId="0" borderId="13" xfId="52" applyFont="1" applyFill="1" applyBorder="1" applyAlignment="1" applyProtection="1">
      <alignment horizontal="center" vertical="top" wrapText="1"/>
      <protection locked="0"/>
    </xf>
    <xf numFmtId="44" fontId="3" fillId="0" borderId="13" xfId="30" applyFont="1" applyFill="1" applyBorder="1" applyAlignment="1" applyProtection="1">
      <alignment horizontal="center" vertical="top" wrapText="1"/>
      <protection locked="0"/>
    </xf>
    <xf numFmtId="167" fontId="3" fillId="0" borderId="13" xfId="30" applyNumberFormat="1" applyFont="1" applyFill="1" applyBorder="1" applyAlignment="1" applyProtection="1">
      <alignment horizontal="center" vertical="top" wrapText="1"/>
      <protection locked="0"/>
    </xf>
    <xf numFmtId="0" fontId="13" fillId="0" borderId="21" xfId="0" applyFont="1" applyBorder="1" applyAlignment="1" applyProtection="1">
      <alignment horizontal="center" vertical="center" textRotation="255"/>
      <protection locked="0"/>
    </xf>
    <xf numFmtId="0" fontId="13" fillId="0" borderId="19" xfId="0" applyFont="1" applyBorder="1" applyAlignment="1" applyProtection="1">
      <alignment horizontal="center" vertical="center" textRotation="255"/>
      <protection locked="0"/>
    </xf>
    <xf numFmtId="0" fontId="6" fillId="0" borderId="13" xfId="0" applyFont="1" applyBorder="1" applyProtection="1">
      <alignment horizontal="center" vertical="top" wrapText="1"/>
      <protection locked="0"/>
    </xf>
    <xf numFmtId="0" fontId="3" fillId="25" borderId="13" xfId="0" applyFont="1" applyFill="1" applyBorder="1" applyProtection="1">
      <alignment horizontal="center" vertical="top" wrapText="1"/>
      <protection locked="0"/>
    </xf>
    <xf numFmtId="0" fontId="58" fillId="0" borderId="0" xfId="0" quotePrefix="1" applyFont="1" applyAlignment="1" applyProtection="1">
      <alignment horizontal="center" vertical="top"/>
      <protection locked="0"/>
    </xf>
    <xf numFmtId="0" fontId="3" fillId="35" borderId="0" xfId="0" applyFont="1" applyFill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3" fillId="29" borderId="0" xfId="0" applyFont="1" applyFill="1" applyAlignment="1" applyProtection="1">
      <alignment horizontal="center" vertical="top"/>
      <protection locked="0"/>
    </xf>
    <xf numFmtId="0" fontId="49" fillId="0" borderId="14" xfId="0" quotePrefix="1" applyFont="1" applyBorder="1" applyAlignment="1" applyProtection="1">
      <alignment horizontal="center" vertical="center"/>
      <protection locked="0"/>
    </xf>
    <xf numFmtId="0" fontId="50" fillId="0" borderId="14" xfId="0" applyFont="1" applyBorder="1" applyAlignment="1" applyProtection="1">
      <alignment horizontal="center" vertical="center" wrapText="1"/>
      <protection locked="0"/>
    </xf>
    <xf numFmtId="169" fontId="12" fillId="0" borderId="14" xfId="28" applyNumberFormat="1" applyFont="1" applyFill="1" applyBorder="1" applyAlignment="1" applyProtection="1">
      <alignment horizontal="center" vertical="center"/>
      <protection locked="0"/>
    </xf>
    <xf numFmtId="14" fontId="3" fillId="0" borderId="0" xfId="0" applyNumberFormat="1" applyFont="1" applyAlignment="1" applyProtection="1">
      <alignment horizontal="center" vertical="center" wrapText="1"/>
      <protection locked="0"/>
    </xf>
    <xf numFmtId="0" fontId="4" fillId="24" borderId="0" xfId="0" quotePrefix="1" applyFont="1" applyFill="1" applyAlignment="1" applyProtection="1">
      <alignment vertical="center"/>
      <protection locked="0"/>
    </xf>
    <xf numFmtId="0" fontId="41" fillId="0" borderId="0" xfId="0" quotePrefix="1" applyFont="1" applyAlignment="1" applyProtection="1">
      <alignment horizontal="center" vertical="center"/>
      <protection locked="0"/>
    </xf>
    <xf numFmtId="43" fontId="12" fillId="0" borderId="0" xfId="0" applyNumberFormat="1" applyFont="1" applyAlignment="1" applyProtection="1">
      <alignment horizontal="center" vertical="center"/>
      <protection locked="0"/>
    </xf>
    <xf numFmtId="0" fontId="3" fillId="31" borderId="0" xfId="0" applyFont="1" applyFill="1" applyAlignment="1" applyProtection="1">
      <alignment horizontal="center" vertical="center"/>
      <protection locked="0"/>
    </xf>
    <xf numFmtId="0" fontId="41" fillId="0" borderId="14" xfId="0" quotePrefix="1" applyFont="1" applyBorder="1" applyAlignment="1" applyProtection="1">
      <alignment horizontal="center" vertical="center"/>
      <protection locked="0"/>
    </xf>
    <xf numFmtId="0" fontId="41" fillId="0" borderId="0" xfId="0" applyFont="1" applyAlignment="1" applyProtection="1">
      <alignment horizontal="center" vertical="center"/>
      <protection locked="0"/>
    </xf>
    <xf numFmtId="0" fontId="48" fillId="0" borderId="14" xfId="0" quotePrefix="1" applyFont="1" applyBorder="1" applyAlignment="1" applyProtection="1">
      <alignment horizontal="center" vertical="center"/>
      <protection locked="0"/>
    </xf>
    <xf numFmtId="0" fontId="3" fillId="29" borderId="0" xfId="0" applyFont="1" applyFill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left" vertical="center"/>
      <protection locked="0"/>
    </xf>
    <xf numFmtId="0" fontId="42" fillId="0" borderId="0" xfId="0" applyFont="1" applyAlignment="1" applyProtection="1">
      <alignment horizontal="center" vertical="center"/>
      <protection locked="0"/>
    </xf>
    <xf numFmtId="169" fontId="12" fillId="0" borderId="14" xfId="29" applyNumberFormat="1" applyFont="1" applyFill="1" applyBorder="1" applyAlignment="1" applyProtection="1">
      <alignment horizontal="center" vertical="center"/>
      <protection locked="0"/>
    </xf>
    <xf numFmtId="0" fontId="49" fillId="0" borderId="14" xfId="0" applyFont="1" applyBorder="1" applyAlignment="1" applyProtection="1">
      <alignment horizontal="center" vertical="center"/>
      <protection locked="0"/>
    </xf>
    <xf numFmtId="0" fontId="51" fillId="0" borderId="14" xfId="0" applyFont="1" applyBorder="1" applyAlignment="1" applyProtection="1">
      <alignment horizontal="center" vertical="center"/>
      <protection locked="0"/>
    </xf>
    <xf numFmtId="166" fontId="51" fillId="34" borderId="14" xfId="52" applyNumberFormat="1" applyFont="1" applyFill="1" applyBorder="1" applyAlignment="1" applyProtection="1">
      <alignment horizontal="center" vertical="center"/>
      <protection locked="0"/>
    </xf>
    <xf numFmtId="166" fontId="52" fillId="34" borderId="14" xfId="52" quotePrefix="1" applyNumberFormat="1" applyFont="1" applyFill="1" applyBorder="1" applyAlignment="1" applyProtection="1">
      <alignment horizontal="left" vertical="center"/>
      <protection locked="0"/>
    </xf>
    <xf numFmtId="0" fontId="51" fillId="34" borderId="14" xfId="0" applyFont="1" applyFill="1" applyBorder="1" applyAlignment="1" applyProtection="1">
      <alignment horizontal="center" vertical="center"/>
      <protection locked="0"/>
    </xf>
    <xf numFmtId="43" fontId="51" fillId="34" borderId="14" xfId="28" applyFont="1" applyFill="1" applyBorder="1" applyAlignment="1" applyProtection="1">
      <alignment horizontal="center" vertical="center"/>
      <protection locked="0"/>
    </xf>
    <xf numFmtId="49" fontId="51" fillId="34" borderId="14" xfId="0" applyNumberFormat="1" applyFont="1" applyFill="1" applyBorder="1" applyAlignment="1" applyProtection="1">
      <alignment horizontal="center" vertical="center"/>
      <protection locked="0"/>
    </xf>
    <xf numFmtId="0" fontId="51" fillId="34" borderId="14" xfId="0" applyFont="1" applyFill="1" applyBorder="1" applyAlignment="1" applyProtection="1">
      <alignment horizontal="left" vertical="center" wrapText="1"/>
      <protection locked="0"/>
    </xf>
    <xf numFmtId="0" fontId="53" fillId="0" borderId="14" xfId="0" applyFont="1" applyBorder="1" applyAlignment="1" applyProtection="1">
      <alignment horizontal="center" vertical="center" wrapText="1"/>
      <protection locked="0"/>
    </xf>
    <xf numFmtId="0" fontId="54" fillId="25" borderId="0" xfId="0" applyFont="1" applyFill="1" applyAlignment="1" applyProtection="1">
      <alignment horizontal="center" vertical="center"/>
      <protection locked="0"/>
    </xf>
    <xf numFmtId="44" fontId="55" fillId="0" borderId="14" xfId="30" applyFont="1" applyFill="1" applyBorder="1" applyAlignment="1" applyProtection="1">
      <alignment horizontal="center" vertical="center"/>
      <protection locked="0"/>
    </xf>
    <xf numFmtId="0" fontId="54" fillId="0" borderId="0" xfId="0" applyFont="1" applyAlignment="1" applyProtection="1">
      <alignment horizontal="center" vertical="center"/>
      <protection locked="0"/>
    </xf>
    <xf numFmtId="0" fontId="41" fillId="30" borderId="14" xfId="0" quotePrefix="1" applyFont="1" applyFill="1" applyBorder="1" applyAlignment="1" applyProtection="1">
      <alignment horizontal="center" vertical="center"/>
      <protection locked="0"/>
    </xf>
    <xf numFmtId="0" fontId="41" fillId="30" borderId="0" xfId="0" applyFont="1" applyFill="1" applyAlignment="1" applyProtection="1">
      <alignment horizontal="center" vertical="center"/>
      <protection locked="0"/>
    </xf>
    <xf numFmtId="0" fontId="48" fillId="30" borderId="14" xfId="0" quotePrefix="1" applyFont="1" applyFill="1" applyBorder="1" applyAlignment="1" applyProtection="1">
      <alignment horizontal="center" vertical="center"/>
      <protection locked="0"/>
    </xf>
    <xf numFmtId="0" fontId="41" fillId="30" borderId="0" xfId="0" quotePrefix="1" applyFont="1" applyFill="1" applyAlignment="1" applyProtection="1">
      <alignment horizontal="center" vertical="center"/>
      <protection locked="0"/>
    </xf>
    <xf numFmtId="0" fontId="3" fillId="30" borderId="0" xfId="0" applyFont="1" applyFill="1" applyAlignment="1" applyProtection="1">
      <alignment horizontal="center" vertical="center"/>
      <protection locked="0"/>
    </xf>
    <xf numFmtId="166" fontId="13" fillId="0" borderId="0" xfId="52" applyNumberFormat="1" applyFont="1" applyAlignment="1" applyProtection="1">
      <alignment horizontal="center" vertical="top"/>
      <protection locked="0"/>
    </xf>
    <xf numFmtId="166" fontId="13" fillId="0" borderId="0" xfId="28" applyNumberFormat="1" applyFont="1" applyAlignment="1" applyProtection="1">
      <alignment horizontal="center" vertical="top"/>
      <protection locked="0"/>
    </xf>
    <xf numFmtId="166" fontId="13" fillId="0" borderId="0" xfId="52" applyNumberFormat="1" applyFont="1" applyFill="1" applyAlignment="1" applyProtection="1">
      <alignment horizontal="center" vertical="top"/>
      <protection locked="0"/>
    </xf>
    <xf numFmtId="43" fontId="12" fillId="0" borderId="0" xfId="28" applyFont="1" applyFill="1" applyAlignment="1" applyProtection="1">
      <alignment horizontal="center" vertical="top"/>
      <protection locked="0"/>
    </xf>
    <xf numFmtId="14" fontId="3" fillId="0" borderId="0" xfId="0" applyNumberFormat="1" applyFont="1" applyProtection="1">
      <alignment horizontal="center" vertical="top" wrapText="1"/>
      <protection locked="0"/>
    </xf>
    <xf numFmtId="166" fontId="3" fillId="0" borderId="0" xfId="29" applyNumberFormat="1" applyFont="1" applyAlignment="1" applyProtection="1">
      <alignment horizontal="center" vertical="top"/>
      <protection locked="0"/>
    </xf>
    <xf numFmtId="0" fontId="13" fillId="0" borderId="0" xfId="0" quotePrefix="1" applyFont="1" applyAlignment="1" applyProtection="1">
      <alignment horizontal="center" vertical="center"/>
      <protection locked="0"/>
    </xf>
    <xf numFmtId="164" fontId="12" fillId="0" borderId="22" xfId="28" applyNumberFormat="1" applyFont="1" applyFill="1" applyBorder="1" applyAlignment="1" applyProtection="1">
      <alignment horizontal="center" vertical="top"/>
      <protection locked="0"/>
    </xf>
    <xf numFmtId="166" fontId="6" fillId="0" borderId="0" xfId="28" applyNumberFormat="1" applyFont="1" applyBorder="1" applyAlignment="1" applyProtection="1">
      <alignment horizontal="left" vertical="center"/>
      <protection locked="0"/>
    </xf>
    <xf numFmtId="166" fontId="13" fillId="0" borderId="0" xfId="52" quotePrefix="1" applyNumberFormat="1" applyFont="1" applyAlignment="1" applyProtection="1">
      <alignment horizontal="left" vertical="top"/>
      <protection locked="0"/>
    </xf>
    <xf numFmtId="44" fontId="12" fillId="0" borderId="0" xfId="30" applyFont="1" applyFill="1" applyAlignment="1" applyProtection="1">
      <alignment horizontal="center" vertical="top"/>
      <protection locked="0"/>
    </xf>
    <xf numFmtId="166" fontId="54" fillId="0" borderId="0" xfId="52" applyNumberFormat="1" applyFont="1" applyAlignment="1" applyProtection="1">
      <alignment horizontal="left" vertical="top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13" fillId="26" borderId="17" xfId="0" applyFont="1" applyFill="1" applyBorder="1" applyAlignment="1" applyProtection="1">
      <alignment horizontal="left" vertical="top"/>
      <protection locked="0"/>
    </xf>
    <xf numFmtId="0" fontId="13" fillId="26" borderId="15" xfId="0" applyFont="1" applyFill="1" applyBorder="1" applyAlignment="1" applyProtection="1">
      <alignment horizontal="center" vertical="top"/>
      <protection locked="0"/>
    </xf>
    <xf numFmtId="43" fontId="11" fillId="0" borderId="0" xfId="28" applyFont="1" applyFill="1" applyBorder="1" applyAlignment="1" applyProtection="1">
      <alignment horizontal="left" vertical="top"/>
      <protection locked="0"/>
    </xf>
    <xf numFmtId="44" fontId="3" fillId="0" borderId="0" xfId="30" applyFont="1" applyFill="1" applyBorder="1" applyAlignment="1" applyProtection="1">
      <alignment horizontal="center" vertical="top"/>
      <protection locked="0"/>
    </xf>
    <xf numFmtId="166" fontId="3" fillId="0" borderId="10" xfId="29" applyNumberFormat="1" applyFont="1" applyBorder="1" applyAlignment="1" applyProtection="1">
      <alignment horizontal="center" vertical="top"/>
      <protection locked="0"/>
    </xf>
    <xf numFmtId="0" fontId="59" fillId="0" borderId="24" xfId="0" quotePrefix="1" applyFont="1" applyBorder="1" applyAlignment="1" applyProtection="1">
      <alignment horizontal="left" vertical="center"/>
      <protection locked="0"/>
    </xf>
    <xf numFmtId="0" fontId="31" fillId="0" borderId="24" xfId="0" quotePrefix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166" fontId="31" fillId="0" borderId="24" xfId="52" applyNumberFormat="1" applyFont="1" applyBorder="1" applyAlignment="1" applyProtection="1">
      <alignment horizontal="left" vertical="center"/>
      <protection locked="0"/>
    </xf>
    <xf numFmtId="166" fontId="3" fillId="0" borderId="0" xfId="29" applyNumberFormat="1" applyFont="1" applyBorder="1" applyAlignment="1" applyProtection="1">
      <alignment horizontal="center" vertical="top"/>
      <protection locked="0"/>
    </xf>
    <xf numFmtId="0" fontId="59" fillId="0" borderId="0" xfId="0" quotePrefix="1" applyFont="1" applyAlignment="1" applyProtection="1">
      <alignment horizontal="left" vertical="center"/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166" fontId="31" fillId="0" borderId="0" xfId="28" applyNumberFormat="1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166" fontId="13" fillId="0" borderId="0" xfId="52" applyNumberFormat="1" applyFont="1" applyBorder="1" applyAlignment="1" applyProtection="1">
      <alignment horizontal="left" vertical="center"/>
      <protection locked="0"/>
    </xf>
    <xf numFmtId="43" fontId="3" fillId="0" borderId="0" xfId="52" applyFont="1" applyFill="1" applyBorder="1" applyAlignment="1" applyProtection="1">
      <alignment horizontal="left" vertical="top"/>
      <protection locked="0"/>
    </xf>
    <xf numFmtId="44" fontId="3" fillId="0" borderId="0" xfId="30" applyFont="1" applyFill="1" applyBorder="1" applyAlignment="1" applyProtection="1">
      <alignment horizontal="left" vertical="top"/>
      <protection locked="0"/>
    </xf>
    <xf numFmtId="166" fontId="3" fillId="0" borderId="0" xfId="28" applyNumberFormat="1" applyFont="1" applyBorder="1" applyAlignment="1" applyProtection="1">
      <alignment horizontal="center" vertical="top"/>
      <protection locked="0"/>
    </xf>
    <xf numFmtId="0" fontId="59" fillId="0" borderId="0" xfId="0" applyFont="1" applyAlignment="1" applyProtection="1">
      <alignment horizontal="left" vertical="center"/>
      <protection locked="0"/>
    </xf>
    <xf numFmtId="166" fontId="31" fillId="0" borderId="0" xfId="28" applyNumberFormat="1" applyFont="1" applyBorder="1" applyAlignment="1" applyProtection="1">
      <alignment horizontal="center" vertical="center"/>
      <protection locked="0"/>
    </xf>
    <xf numFmtId="169" fontId="3" fillId="0" borderId="0" xfId="28" applyNumberFormat="1" applyFont="1" applyFill="1" applyBorder="1" applyAlignment="1" applyProtection="1">
      <alignment horizontal="center" vertical="top" wrapText="1"/>
      <protection locked="0"/>
    </xf>
    <xf numFmtId="166" fontId="66" fillId="0" borderId="0" xfId="28" applyNumberFormat="1" applyFont="1" applyAlignment="1" applyProtection="1">
      <alignment horizontal="left" vertical="top"/>
      <protection locked="0"/>
    </xf>
    <xf numFmtId="166" fontId="13" fillId="0" borderId="0" xfId="28" applyNumberFormat="1" applyFont="1" applyBorder="1" applyAlignment="1" applyProtection="1">
      <alignment horizontal="left" vertical="center"/>
      <protection locked="0"/>
    </xf>
    <xf numFmtId="166" fontId="13" fillId="0" borderId="0" xfId="28" applyNumberFormat="1" applyFont="1" applyBorder="1" applyAlignment="1" applyProtection="1">
      <alignment horizontal="center" vertical="top"/>
      <protection locked="0"/>
    </xf>
    <xf numFmtId="0" fontId="3" fillId="32" borderId="0" xfId="0" applyFont="1" applyFill="1" applyAlignment="1" applyProtection="1">
      <alignment horizontal="left" vertical="top"/>
      <protection locked="0"/>
    </xf>
    <xf numFmtId="44" fontId="3" fillId="32" borderId="0" xfId="30" applyFont="1" applyFill="1" applyBorder="1" applyAlignment="1" applyProtection="1">
      <alignment horizontal="center" vertical="top"/>
      <protection locked="0"/>
    </xf>
    <xf numFmtId="169" fontId="3" fillId="32" borderId="0" xfId="28" applyNumberFormat="1" applyFont="1" applyFill="1" applyBorder="1" applyAlignment="1" applyProtection="1">
      <alignment horizontal="center" vertical="top" wrapText="1"/>
      <protection locked="0"/>
    </xf>
    <xf numFmtId="14" fontId="3" fillId="32" borderId="0" xfId="0" applyNumberFormat="1" applyFont="1" applyFill="1" applyProtection="1">
      <alignment horizontal="center" vertical="top" wrapText="1"/>
      <protection locked="0"/>
    </xf>
    <xf numFmtId="166" fontId="3" fillId="0" borderId="11" xfId="28" applyNumberFormat="1" applyFont="1" applyBorder="1" applyAlignment="1" applyProtection="1">
      <alignment horizontal="center" vertical="top"/>
      <protection locked="0"/>
    </xf>
    <xf numFmtId="0" fontId="13" fillId="0" borderId="0" xfId="0" quotePrefix="1" applyFont="1" applyAlignment="1" applyProtection="1">
      <alignment horizontal="left" vertical="center"/>
      <protection locked="0"/>
    </xf>
    <xf numFmtId="166" fontId="31" fillId="0" borderId="0" xfId="28" applyNumberFormat="1" applyFont="1" applyFill="1" applyAlignment="1" applyProtection="1">
      <alignment horizontal="center" vertical="center"/>
      <protection locked="0"/>
    </xf>
    <xf numFmtId="44" fontId="31" fillId="0" borderId="0" xfId="30" applyFont="1" applyFill="1" applyAlignment="1" applyProtection="1">
      <alignment horizontal="center" vertical="center"/>
      <protection locked="0"/>
    </xf>
    <xf numFmtId="166" fontId="3" fillId="0" borderId="0" xfId="28" applyNumberFormat="1" applyFont="1" applyAlignment="1" applyProtection="1">
      <alignment horizontal="center" vertical="top"/>
      <protection locked="0"/>
    </xf>
    <xf numFmtId="0" fontId="8" fillId="0" borderId="0" xfId="0" applyFont="1" applyProtection="1">
      <alignment horizontal="center" vertical="top" wrapText="1"/>
      <protection locked="0"/>
    </xf>
    <xf numFmtId="166" fontId="8" fillId="0" borderId="0" xfId="28" applyNumberFormat="1" applyFont="1" applyAlignment="1" applyProtection="1">
      <alignment horizontal="center" vertical="top" wrapText="1"/>
      <protection locked="0"/>
    </xf>
    <xf numFmtId="0" fontId="8" fillId="25" borderId="0" xfId="0" applyFont="1" applyFill="1" applyProtection="1">
      <alignment horizontal="center" vertical="top" wrapText="1"/>
      <protection locked="0"/>
    </xf>
    <xf numFmtId="169" fontId="8" fillId="0" borderId="0" xfId="28" applyNumberFormat="1" applyFont="1" applyAlignment="1" applyProtection="1">
      <alignment horizontal="center" vertical="top" wrapText="1"/>
      <protection locked="0"/>
    </xf>
    <xf numFmtId="0" fontId="8" fillId="24" borderId="0" xfId="0" quotePrefix="1" applyFont="1" applyFill="1" applyProtection="1">
      <alignment horizontal="center" vertical="top" wrapText="1"/>
      <protection locked="0"/>
    </xf>
    <xf numFmtId="0" fontId="8" fillId="31" borderId="0" xfId="0" applyFont="1" applyFill="1" applyProtection="1">
      <alignment horizontal="center" vertical="top" wrapText="1"/>
      <protection locked="0"/>
    </xf>
    <xf numFmtId="0" fontId="8" fillId="29" borderId="0" xfId="0" applyFont="1" applyFill="1" applyProtection="1">
      <alignment horizontal="center" vertical="top" wrapText="1"/>
      <protection locked="0"/>
    </xf>
    <xf numFmtId="0" fontId="10" fillId="24" borderId="0" xfId="0" applyFont="1" applyFill="1" applyAlignment="1" applyProtection="1">
      <alignment vertical="top"/>
      <protection locked="0"/>
    </xf>
    <xf numFmtId="0" fontId="10" fillId="25" borderId="0" xfId="0" applyFont="1" applyFill="1" applyAlignment="1" applyProtection="1">
      <alignment vertical="top"/>
      <protection locked="0"/>
    </xf>
    <xf numFmtId="43" fontId="10" fillId="24" borderId="0" xfId="28" applyFont="1" applyFill="1" applyAlignment="1" applyProtection="1">
      <alignment vertical="top"/>
      <protection locked="0"/>
    </xf>
    <xf numFmtId="44" fontId="10" fillId="24" borderId="0" xfId="30" applyFont="1" applyFill="1" applyAlignment="1" applyProtection="1">
      <alignment vertical="top"/>
      <protection locked="0"/>
    </xf>
    <xf numFmtId="0" fontId="10" fillId="0" borderId="0" xfId="0" applyFont="1" applyAlignment="1" applyProtection="1">
      <alignment vertical="top"/>
      <protection locked="0"/>
    </xf>
    <xf numFmtId="169" fontId="10" fillId="24" borderId="0" xfId="28" applyNumberFormat="1" applyFont="1" applyFill="1" applyAlignment="1" applyProtection="1">
      <alignment vertical="top" wrapText="1"/>
      <protection locked="0"/>
    </xf>
    <xf numFmtId="0" fontId="10" fillId="24" borderId="0" xfId="0" applyFont="1" applyFill="1" applyAlignment="1" applyProtection="1">
      <alignment vertical="top" wrapText="1"/>
      <protection locked="0"/>
    </xf>
    <xf numFmtId="0" fontId="10" fillId="31" borderId="0" xfId="0" applyFont="1" applyFill="1" applyAlignment="1" applyProtection="1">
      <alignment vertical="top"/>
      <protection locked="0"/>
    </xf>
    <xf numFmtId="0" fontId="10" fillId="29" borderId="0" xfId="0" applyFont="1" applyFill="1" applyAlignment="1" applyProtection="1">
      <alignment vertical="top"/>
      <protection locked="0"/>
    </xf>
    <xf numFmtId="43" fontId="10" fillId="0" borderId="0" xfId="28" applyFont="1" applyFill="1" applyAlignment="1" applyProtection="1">
      <alignment vertical="top"/>
      <protection locked="0"/>
    </xf>
    <xf numFmtId="44" fontId="10" fillId="0" borderId="0" xfId="30" applyFont="1" applyFill="1" applyAlignment="1" applyProtection="1">
      <alignment vertical="top"/>
      <protection locked="0"/>
    </xf>
    <xf numFmtId="169" fontId="10" fillId="0" borderId="0" xfId="28" applyNumberFormat="1" applyFont="1" applyFill="1" applyAlignment="1" applyProtection="1">
      <alignment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0" fillId="0" borderId="0" xfId="0" applyProtection="1">
      <alignment horizontal="center" vertical="top" wrapText="1"/>
      <protection locked="0"/>
    </xf>
    <xf numFmtId="44" fontId="10" fillId="0" borderId="0" xfId="30" applyFont="1" applyFill="1" applyAlignment="1" applyProtection="1">
      <alignment horizontal="right" vertical="top" wrapText="1"/>
      <protection locked="0"/>
    </xf>
    <xf numFmtId="167" fontId="12" fillId="0" borderId="0" xfId="30" applyNumberFormat="1" applyFont="1" applyFill="1" applyAlignment="1" applyProtection="1">
      <alignment horizontal="center" vertical="top"/>
      <protection locked="0"/>
    </xf>
    <xf numFmtId="0" fontId="10" fillId="25" borderId="0" xfId="0" applyFont="1" applyFill="1" applyAlignment="1" applyProtection="1">
      <alignment vertical="top" wrapText="1"/>
      <protection locked="0"/>
    </xf>
    <xf numFmtId="43" fontId="10" fillId="0" borderId="0" xfId="28" applyFont="1" applyFill="1" applyAlignment="1" applyProtection="1">
      <alignment vertical="top" wrapText="1"/>
      <protection locked="0"/>
    </xf>
    <xf numFmtId="44" fontId="10" fillId="0" borderId="0" xfId="30" quotePrefix="1" applyFont="1" applyFill="1" applyAlignment="1" applyProtection="1">
      <alignment horizontal="right" vertical="top" wrapText="1"/>
      <protection locked="0"/>
    </xf>
    <xf numFmtId="0" fontId="10" fillId="31" borderId="0" xfId="0" applyFont="1" applyFill="1" applyAlignment="1" applyProtection="1">
      <alignment vertical="top" wrapText="1"/>
      <protection locked="0"/>
    </xf>
    <xf numFmtId="0" fontId="10" fillId="29" borderId="0" xfId="0" applyFont="1" applyFill="1" applyAlignment="1" applyProtection="1">
      <alignment vertical="top" wrapText="1"/>
      <protection locked="0"/>
    </xf>
    <xf numFmtId="44" fontId="10" fillId="0" borderId="0" xfId="30" quotePrefix="1" applyFont="1" applyFill="1" applyAlignment="1" applyProtection="1">
      <alignment vertical="top"/>
      <protection locked="0"/>
    </xf>
    <xf numFmtId="44" fontId="10" fillId="0" borderId="0" xfId="30" quotePrefix="1" applyFont="1" applyFill="1" applyAlignment="1" applyProtection="1">
      <alignment horizontal="right" vertical="top"/>
      <protection locked="0"/>
    </xf>
    <xf numFmtId="44" fontId="12" fillId="0" borderId="0" xfId="30" applyFont="1" applyFill="1" applyAlignment="1" applyProtection="1">
      <alignment vertical="top"/>
      <protection locked="0"/>
    </xf>
    <xf numFmtId="44" fontId="10" fillId="0" borderId="0" xfId="30" applyFont="1" applyFill="1" applyAlignment="1" applyProtection="1">
      <alignment horizontal="right" vertical="top"/>
      <protection locked="0"/>
    </xf>
    <xf numFmtId="43" fontId="12" fillId="0" borderId="0" xfId="28" applyFont="1" applyFill="1" applyAlignment="1" applyProtection="1">
      <alignment vertical="top"/>
      <protection locked="0"/>
    </xf>
    <xf numFmtId="43" fontId="34" fillId="0" borderId="0" xfId="28" applyFont="1" applyFill="1" applyAlignment="1" applyProtection="1">
      <alignment horizontal="right" vertical="center"/>
      <protection locked="0"/>
    </xf>
    <xf numFmtId="169" fontId="34" fillId="0" borderId="0" xfId="28" applyNumberFormat="1" applyFont="1" applyFill="1" applyAlignment="1" applyProtection="1">
      <alignment horizontal="right" vertical="center"/>
      <protection locked="0"/>
    </xf>
    <xf numFmtId="44" fontId="54" fillId="0" borderId="14" xfId="30" applyFont="1" applyFill="1" applyBorder="1" applyAlignment="1" applyProtection="1">
      <alignment horizontal="center" vertical="center"/>
    </xf>
    <xf numFmtId="44" fontId="3" fillId="0" borderId="14" xfId="30" applyFont="1" applyFill="1" applyBorder="1" applyAlignment="1" applyProtection="1">
      <alignment horizontal="center" vertical="center"/>
    </xf>
    <xf numFmtId="0" fontId="3" fillId="34" borderId="16" xfId="0" applyFont="1" applyFill="1" applyBorder="1" applyAlignment="1" applyProtection="1">
      <alignment horizontal="left" vertical="center"/>
      <protection locked="0"/>
    </xf>
    <xf numFmtId="0" fontId="13" fillId="34" borderId="15" xfId="0" applyFont="1" applyFill="1" applyBorder="1" applyAlignment="1" applyProtection="1">
      <alignment horizontal="center" vertical="center"/>
      <protection locked="0"/>
    </xf>
    <xf numFmtId="165" fontId="3" fillId="34" borderId="16" xfId="0" applyNumberFormat="1" applyFont="1" applyFill="1" applyBorder="1" applyAlignment="1" applyProtection="1">
      <alignment horizontal="left" vertical="center"/>
      <protection locked="0"/>
    </xf>
    <xf numFmtId="165" fontId="13" fillId="34" borderId="17" xfId="0" applyNumberFormat="1" applyFont="1" applyFill="1" applyBorder="1" applyAlignment="1" applyProtection="1">
      <alignment horizontal="left" vertical="center"/>
      <protection locked="0"/>
    </xf>
    <xf numFmtId="165" fontId="13" fillId="34" borderId="17" xfId="0" quotePrefix="1" applyNumberFormat="1" applyFont="1" applyFill="1" applyBorder="1" applyAlignment="1" applyProtection="1">
      <alignment horizontal="center" vertical="center"/>
      <protection locked="0"/>
    </xf>
    <xf numFmtId="0" fontId="13" fillId="34" borderId="15" xfId="0" quotePrefix="1" applyFont="1" applyFill="1" applyBorder="1" applyAlignment="1" applyProtection="1">
      <alignment horizontal="left"/>
      <protection locked="0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13" fillId="37" borderId="0" xfId="0" applyFont="1" applyFill="1" applyAlignment="1">
      <alignment horizontal="center" vertical="top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11" fillId="0" borderId="20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top"/>
    </xf>
    <xf numFmtId="0" fontId="3" fillId="0" borderId="21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/>
    </xf>
    <xf numFmtId="0" fontId="68" fillId="0" borderId="12" xfId="0" quotePrefix="1" applyFont="1" applyBorder="1" applyAlignment="1">
      <alignment horizontal="center" vertical="top" textRotation="255"/>
    </xf>
    <xf numFmtId="0" fontId="3" fillId="0" borderId="20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top" textRotation="255"/>
    </xf>
    <xf numFmtId="0" fontId="3" fillId="0" borderId="20" xfId="0" applyFont="1" applyBorder="1" applyAlignment="1">
      <alignment horizontal="center" vertical="top"/>
    </xf>
    <xf numFmtId="0" fontId="3" fillId="0" borderId="12" xfId="0" applyFont="1" applyBorder="1">
      <alignment horizontal="center" vertical="top" wrapText="1"/>
    </xf>
    <xf numFmtId="0" fontId="11" fillId="0" borderId="0" xfId="0" applyFont="1">
      <alignment horizontal="center" vertical="top" wrapText="1"/>
    </xf>
    <xf numFmtId="0" fontId="3" fillId="0" borderId="19" xfId="0" applyFont="1" applyBorder="1" applyAlignment="1">
      <alignment horizontal="center" vertical="top"/>
    </xf>
    <xf numFmtId="0" fontId="68" fillId="0" borderId="13" xfId="0" quotePrefix="1" applyFont="1" applyBorder="1" applyAlignment="1">
      <alignment horizontal="center" vertical="top" textRotation="255"/>
    </xf>
    <xf numFmtId="0" fontId="3" fillId="0" borderId="21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 textRotation="255"/>
    </xf>
    <xf numFmtId="0" fontId="3" fillId="0" borderId="19" xfId="0" applyFont="1" applyBorder="1">
      <alignment horizontal="center" vertical="top" wrapText="1"/>
    </xf>
    <xf numFmtId="0" fontId="3" fillId="0" borderId="21" xfId="0" applyFont="1" applyBorder="1">
      <alignment horizontal="center" vertical="top" wrapText="1"/>
    </xf>
    <xf numFmtId="0" fontId="3" fillId="0" borderId="13" xfId="0" applyFont="1" applyBorder="1">
      <alignment horizontal="center" vertical="top" wrapText="1"/>
    </xf>
    <xf numFmtId="0" fontId="13" fillId="0" borderId="0" xfId="0" quotePrefix="1" applyFont="1" applyAlignment="1">
      <alignment horizontal="right" vertical="center"/>
    </xf>
    <xf numFmtId="0" fontId="13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7" fillId="0" borderId="12" xfId="0" applyFont="1" applyBorder="1" applyAlignment="1" applyProtection="1">
      <alignment horizontal="center" vertical="top" textRotation="255"/>
      <protection locked="0"/>
    </xf>
    <xf numFmtId="0" fontId="31" fillId="0" borderId="13" xfId="0" applyFont="1" applyBorder="1" applyAlignment="1" applyProtection="1">
      <alignment horizontal="center" vertical="top"/>
      <protection locked="0"/>
    </xf>
    <xf numFmtId="0" fontId="5" fillId="0" borderId="0" xfId="0" applyFont="1">
      <alignment horizontal="center" vertical="top" wrapText="1"/>
    </xf>
  </cellXfs>
  <cellStyles count="5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2 2" xfId="52" xr:uid="{00000000-0005-0000-0000-00001D000000}"/>
    <cellStyle name="Comma 3" xfId="50" xr:uid="{00000000-0005-0000-0000-00001E000000}"/>
    <cellStyle name="Currency" xfId="30" builtinId="4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Hyperlink" xfId="37" builtinId="8"/>
    <cellStyle name="Hyperlink 2" xfId="38" xr:uid="{00000000-0005-0000-0000-000027000000}"/>
    <cellStyle name="Input" xfId="39" builtinId="20" customBuiltin="1"/>
    <cellStyle name="Linked Cell" xfId="40" builtinId="24" customBuiltin="1"/>
    <cellStyle name="Neutral" xfId="41" builtinId="28" customBuiltin="1"/>
    <cellStyle name="Normal" xfId="0" builtinId="0"/>
    <cellStyle name="Normal 2" xfId="42" xr:uid="{00000000-0005-0000-0000-00002C000000}"/>
    <cellStyle name="Normal 2 2" xfId="53" xr:uid="{00000000-0005-0000-0000-00002D000000}"/>
    <cellStyle name="Normal 3" xfId="43" xr:uid="{00000000-0005-0000-0000-00002E000000}"/>
    <cellStyle name="Normal 4" xfId="49" xr:uid="{00000000-0005-0000-0000-00002F000000}"/>
    <cellStyle name="Normal 5" xfId="51" xr:uid="{00000000-0005-0000-0000-000030000000}"/>
    <cellStyle name="Normal 6" xfId="54" xr:uid="{00000000-0005-0000-0000-000031000000}"/>
    <cellStyle name="Note" xfId="44" builtinId="10" customBuiltin="1"/>
    <cellStyle name="Output" xfId="45" builtinId="21" customBuiltin="1"/>
    <cellStyle name="Title" xfId="46" builtinId="15" customBuiltin="1"/>
    <cellStyle name="Total" xfId="47" builtinId="25" customBuiltin="1"/>
    <cellStyle name="Warning Text" xfId="48" builtinId="11" customBuiltin="1"/>
  </cellStyles>
  <dxfs count="0"/>
  <tableStyles count="0" defaultTableStyle="TableStyleMedium2" defaultPivotStyle="PivotStyleLight16"/>
  <colors>
    <mruColors>
      <color rgb="FFCCFFCC"/>
      <color rgb="FFFFFF99"/>
      <color rgb="FF0000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14</xdr:col>
      <xdr:colOff>17930</xdr:colOff>
      <xdr:row>30</xdr:row>
      <xdr:rowOff>175260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53440"/>
          <a:ext cx="7287410" cy="56311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266699</xdr:colOff>
      <xdr:row>1</xdr:row>
      <xdr:rowOff>1</xdr:rowOff>
    </xdr:from>
    <xdr:to>
      <xdr:col>4</xdr:col>
      <xdr:colOff>1008976</xdr:colOff>
      <xdr:row>24</xdr:row>
      <xdr:rowOff>281941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699" y="312421"/>
          <a:ext cx="9871037" cy="76276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944880</xdr:colOff>
      <xdr:row>27</xdr:row>
      <xdr:rowOff>198120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312420"/>
          <a:ext cx="6035040" cy="4663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4</xdr:col>
      <xdr:colOff>548640</xdr:colOff>
      <xdr:row>27</xdr:row>
      <xdr:rowOff>198120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2420"/>
          <a:ext cx="6035040" cy="4663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1</xdr:row>
      <xdr:rowOff>91440</xdr:rowOff>
    </xdr:from>
    <xdr:to>
      <xdr:col>8</xdr:col>
      <xdr:colOff>7620</xdr:colOff>
      <xdr:row>26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274320"/>
          <a:ext cx="6035040" cy="4663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wdicustomwood.com/building-product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M136"/>
  <sheetViews>
    <sheetView tabSelected="1" zoomScale="75" zoomScaleNormal="75" zoomScaleSheetLayoutView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N9" sqref="N9"/>
    </sheetView>
  </sheetViews>
  <sheetFormatPr defaultColWidth="9.3515625" defaultRowHeight="15.6" x14ac:dyDescent="0.45"/>
  <cols>
    <col min="1" max="1" width="5.8203125" style="306" customWidth="1"/>
    <col min="2" max="3" width="12.8203125" style="306" customWidth="1"/>
    <col min="4" max="4" width="5.8203125" style="306" customWidth="1"/>
    <col min="5" max="5" width="10.8203125" style="306" customWidth="1"/>
    <col min="6" max="6" width="13.29296875" style="306" customWidth="1"/>
    <col min="7" max="7" width="13.8203125" style="306" customWidth="1"/>
    <col min="8" max="8" width="17.3515625" style="306" customWidth="1"/>
    <col min="9" max="10" width="13.8203125" style="306" customWidth="1"/>
    <col min="11" max="11" width="16.3515625" style="306" customWidth="1"/>
    <col min="12" max="12" width="15.8203125" style="306" customWidth="1"/>
    <col min="13" max="13" width="19.8203125" style="306" customWidth="1"/>
    <col min="14" max="14" width="45.8203125" style="306" customWidth="1"/>
    <col min="15" max="15" width="40.8203125" style="306" customWidth="1"/>
    <col min="16" max="16" width="0.46875" style="303" hidden="1" customWidth="1"/>
    <col min="17" max="17" width="20.8203125" style="311" hidden="1" customWidth="1"/>
    <col min="18" max="18" width="16.8203125" style="312" hidden="1" customWidth="1"/>
    <col min="19" max="19" width="15.8203125" style="312" hidden="1" customWidth="1"/>
    <col min="20" max="24" width="20.8203125" style="312" hidden="1" customWidth="1"/>
    <col min="25" max="25" width="0.46875" style="303" hidden="1" customWidth="1"/>
    <col min="26" max="26" width="1.8203125" style="303" hidden="1" customWidth="1"/>
    <col min="27" max="27" width="15.8203125" style="313" hidden="1" customWidth="1"/>
    <col min="28" max="28" width="9.8203125" style="314" hidden="1" customWidth="1"/>
    <col min="29" max="29" width="0.46875" style="302" customWidth="1"/>
    <col min="30" max="30" width="1.8203125" style="306" customWidth="1"/>
    <col min="31" max="31" width="16.17578125" style="315" hidden="1" customWidth="1"/>
    <col min="32" max="32" width="12.8203125" style="315" hidden="1" customWidth="1"/>
    <col min="33" max="33" width="38.8203125" style="315" hidden="1" customWidth="1"/>
    <col min="34" max="35" width="13.8203125" style="306" hidden="1" customWidth="1"/>
    <col min="36" max="36" width="12.8203125" style="306" hidden="1" customWidth="1"/>
    <col min="37" max="37" width="0.8203125" style="309" hidden="1" customWidth="1"/>
    <col min="38" max="41" width="12.8203125" style="306" hidden="1" customWidth="1"/>
    <col min="42" max="42" width="8" style="306" hidden="1" customWidth="1"/>
    <col min="43" max="43" width="4.8203125" style="306" hidden="1" customWidth="1"/>
    <col min="44" max="45" width="9.46875" style="306" hidden="1" customWidth="1"/>
    <col min="46" max="46" width="12.8203125" style="306" hidden="1" customWidth="1"/>
    <col min="47" max="47" width="9.46875" style="306" hidden="1" customWidth="1"/>
    <col min="48" max="48" width="0.46875" style="306" hidden="1" customWidth="1"/>
    <col min="49" max="50" width="13.46875" style="306" hidden="1" customWidth="1"/>
    <col min="51" max="52" width="10.64453125" style="306" hidden="1" customWidth="1"/>
    <col min="53" max="57" width="15.8203125" style="306" hidden="1" customWidth="1"/>
    <col min="58" max="58" width="0.8203125" style="306" hidden="1" customWidth="1"/>
    <col min="59" max="59" width="11.8203125" style="306" hidden="1" customWidth="1"/>
    <col min="60" max="60" width="0.8203125" style="310" hidden="1" customWidth="1"/>
    <col min="61" max="67" width="11.8203125" style="306" hidden="1" customWidth="1"/>
    <col min="68" max="69" width="9.3515625" style="306" hidden="1" customWidth="1"/>
    <col min="70" max="70" width="0.8203125" style="306" hidden="1" customWidth="1"/>
    <col min="71" max="72" width="9.3515625" style="306" hidden="1" customWidth="1"/>
    <col min="73" max="73" width="25.8203125" style="306" hidden="1" customWidth="1"/>
    <col min="74" max="79" width="9.3515625" style="306" hidden="1" customWidth="1"/>
    <col min="80" max="80" width="0.8203125" style="306" hidden="1" customWidth="1"/>
    <col min="81" max="81" width="98.17578125" style="306" hidden="1" customWidth="1"/>
    <col min="82" max="82" width="1.8203125" style="306" hidden="1" customWidth="1"/>
    <col min="83" max="83" width="0.8203125" style="306" hidden="1" customWidth="1"/>
    <col min="84" max="84" width="23.17578125" style="306" hidden="1" customWidth="1"/>
    <col min="85" max="85" width="0.8203125" style="306" hidden="1" customWidth="1"/>
    <col min="86" max="86" width="12.17578125" style="306" hidden="1" customWidth="1"/>
    <col min="87" max="87" width="10.64453125" style="306" hidden="1" customWidth="1"/>
    <col min="88" max="88" width="9.3515625" style="306" hidden="1" customWidth="1"/>
    <col min="89" max="90" width="10.64453125" style="306" hidden="1" customWidth="1"/>
    <col min="91" max="94" width="9.3515625" style="306" hidden="1" customWidth="1"/>
    <col min="95" max="95" width="10.64453125" style="306" hidden="1" customWidth="1"/>
    <col min="96" max="117" width="9.3515625" style="306" hidden="1" customWidth="1"/>
    <col min="118" max="166" width="0" style="306" hidden="1" customWidth="1"/>
    <col min="167" max="16384" width="9.3515625" style="306"/>
  </cols>
  <sheetData>
    <row r="1" spans="1:97" s="29" customFormat="1" ht="48" customHeight="1" thickBot="1" x14ac:dyDescent="0.5">
      <c r="A1" s="366" t="s">
        <v>223</v>
      </c>
      <c r="B1" s="366"/>
      <c r="C1" s="366"/>
      <c r="D1" s="366"/>
      <c r="E1" s="366"/>
      <c r="F1" s="366"/>
      <c r="G1" s="366"/>
      <c r="H1" s="338" t="s">
        <v>54</v>
      </c>
      <c r="I1" s="339"/>
      <c r="J1" s="339"/>
      <c r="K1" s="339"/>
      <c r="L1" s="339"/>
      <c r="M1" s="339"/>
      <c r="N1" s="24" t="s">
        <v>189</v>
      </c>
      <c r="O1" s="151" t="str">
        <f>IF(+L5&lt;1,+CONCATENATE("#",C5," ",I4,+" PO#",+C3," ",+C2," - ",+I5," Bx in Color #", +M9," - Due: ",+AF5), +CONCATENATE("#",+C5," ",+I4,+" PO#",+C3," ",+C2," - ",+I5," Bx in Color #",+M9," + ",+L5," Parts - Due: ",+AF5))</f>
        <v>#  PO#  - 1 Bx in Color #75 - Due: 01/00</v>
      </c>
      <c r="P1" s="152"/>
      <c r="R1" s="29" t="s">
        <v>46</v>
      </c>
      <c r="W1" s="153"/>
      <c r="X1" s="153"/>
      <c r="Y1" s="25"/>
      <c r="AA1" s="154"/>
      <c r="AB1" s="155"/>
      <c r="AC1" s="156" t="s">
        <v>18</v>
      </c>
      <c r="AH1" s="152"/>
      <c r="AI1" s="152"/>
      <c r="AJ1" s="152"/>
      <c r="AK1" s="157"/>
      <c r="AL1" s="158" t="s">
        <v>59</v>
      </c>
      <c r="AM1" s="159"/>
      <c r="AP1" s="160"/>
      <c r="AQ1" s="160"/>
      <c r="BA1" s="160" t="s">
        <v>76</v>
      </c>
    </row>
    <row r="2" spans="1:97" s="29" customFormat="1" ht="25" customHeight="1" thickBot="1" x14ac:dyDescent="0.55000000000000004">
      <c r="A2" s="340"/>
      <c r="B2" s="341" t="s">
        <v>0</v>
      </c>
      <c r="C2" s="123"/>
      <c r="D2" s="161"/>
      <c r="E2" s="161"/>
      <c r="F2" s="162"/>
      <c r="G2" s="342"/>
      <c r="H2" s="341" t="s">
        <v>10</v>
      </c>
      <c r="I2" s="125"/>
      <c r="J2" s="164"/>
      <c r="K2" s="165"/>
      <c r="L2" s="166"/>
      <c r="M2" s="163"/>
      <c r="N2" s="24" t="s">
        <v>191</v>
      </c>
      <c r="O2" s="151" t="str">
        <f>IF(+L5&lt;1,+CONCATENATE("#",C5," ",I4,+" PO#",+C3," ",+C2," - ",+I5," Bx in Color #", +M9," - Due: ",+AF5), +CONCATENATE("#",+C5," ",+I4,+" PO#",+C3," ",+C2," - ",+I5," Bx in Color #",+M9," + ",+AF5))</f>
        <v>#  PO#  - 1 Bx in Color #75 - Due: 01/00</v>
      </c>
      <c r="P2" s="152"/>
      <c r="R2" s="167" t="s">
        <v>47</v>
      </c>
      <c r="S2" s="167"/>
      <c r="T2" s="167"/>
      <c r="U2" s="167"/>
      <c r="Y2" s="25"/>
      <c r="AA2" s="154"/>
      <c r="AB2" s="155"/>
      <c r="AC2" s="156"/>
      <c r="AE2" s="168" t="s">
        <v>183</v>
      </c>
      <c r="AF2" s="26" t="str">
        <f>IF(I4="CRI","C","W")</f>
        <v>W</v>
      </c>
      <c r="AG2" s="169" t="s">
        <v>186</v>
      </c>
      <c r="AH2" s="152"/>
      <c r="AI2" s="152"/>
      <c r="AJ2" s="152"/>
      <c r="AK2" s="157"/>
      <c r="AM2" s="170">
        <v>1</v>
      </c>
      <c r="AN2" s="170">
        <v>2</v>
      </c>
      <c r="AO2" s="170">
        <v>3</v>
      </c>
      <c r="AP2" s="171">
        <v>3.1</v>
      </c>
      <c r="AQ2" s="171">
        <v>3.2</v>
      </c>
      <c r="AR2" s="170">
        <v>4</v>
      </c>
      <c r="AS2" s="170">
        <v>5</v>
      </c>
      <c r="AT2" s="170">
        <v>7</v>
      </c>
      <c r="AU2" s="170">
        <v>8</v>
      </c>
      <c r="AV2" s="170">
        <v>9</v>
      </c>
      <c r="AW2" s="170">
        <v>10</v>
      </c>
      <c r="AX2" s="170">
        <v>11</v>
      </c>
      <c r="AY2" s="170">
        <v>12</v>
      </c>
      <c r="AZ2" s="170">
        <v>13</v>
      </c>
      <c r="BA2" s="170">
        <v>14</v>
      </c>
      <c r="BB2" s="170">
        <v>15</v>
      </c>
      <c r="BC2" s="170">
        <v>16</v>
      </c>
      <c r="BD2" s="170">
        <v>17</v>
      </c>
      <c r="BE2" s="170">
        <v>18</v>
      </c>
    </row>
    <row r="3" spans="1:97" s="29" customFormat="1" ht="25" customHeight="1" thickBot="1" x14ac:dyDescent="0.55000000000000004">
      <c r="A3" s="342"/>
      <c r="B3" s="341" t="s">
        <v>12</v>
      </c>
      <c r="C3" s="124"/>
      <c r="D3" s="172"/>
      <c r="E3" s="172"/>
      <c r="F3" s="173"/>
      <c r="G3" s="342"/>
      <c r="H3" s="341" t="s">
        <v>34</v>
      </c>
      <c r="I3" s="334"/>
      <c r="J3" s="335"/>
      <c r="K3" s="336"/>
      <c r="L3" s="337"/>
      <c r="M3" s="363" t="str">
        <f>IF(I3-I2&lt;14,"Short lead time, Rush charges may apply",IF(I3-I2&gt;30,"Ship date is &gt;30 days",""))</f>
        <v>Short lead time, Rush charges may apply</v>
      </c>
      <c r="N3" s="24" t="s">
        <v>190</v>
      </c>
      <c r="O3" s="151" t="str">
        <f>IF(+L5&lt;1,+CONCATENATE("#",C5," ",I4,+" PO#",+C3," ",+C2," - "," - Due: ",+AF5), +CONCATENATE("#",+C5," ",+I4,+" PO#",+C3," ",+C2," - ",+M9," + ",+SUM(B21:B24)," Millwork Parts - Due: ",+AF5))</f>
        <v>#  PO#  -  - Due: 01/00</v>
      </c>
      <c r="P3" s="152"/>
      <c r="Q3" s="175"/>
      <c r="R3" s="29" t="s">
        <v>48</v>
      </c>
      <c r="Y3" s="25"/>
      <c r="AA3" s="154"/>
      <c r="AB3" s="155"/>
      <c r="AC3" s="156"/>
      <c r="AE3" s="28" t="s">
        <v>184</v>
      </c>
      <c r="AF3" s="7">
        <v>0.51500000000000001</v>
      </c>
      <c r="AG3" s="169" t="s">
        <v>187</v>
      </c>
      <c r="AK3" s="157"/>
      <c r="AP3" s="160"/>
      <c r="AQ3" s="160"/>
      <c r="BI3" s="29" t="s">
        <v>64</v>
      </c>
    </row>
    <row r="4" spans="1:97" s="29" customFormat="1" ht="25" customHeight="1" thickBot="1" x14ac:dyDescent="0.55000000000000004">
      <c r="A4" s="342"/>
      <c r="B4" s="341" t="s">
        <v>11</v>
      </c>
      <c r="C4" s="123"/>
      <c r="D4" s="173"/>
      <c r="E4" s="176"/>
      <c r="F4" s="176"/>
      <c r="G4" s="342"/>
      <c r="H4" s="341" t="s">
        <v>33</v>
      </c>
      <c r="I4" s="126"/>
      <c r="J4" s="174"/>
      <c r="K4" s="165"/>
      <c r="L4" s="166"/>
      <c r="M4" s="362"/>
      <c r="N4" s="2"/>
      <c r="P4" s="152"/>
      <c r="Q4" s="177"/>
      <c r="R4" s="167" t="s">
        <v>49</v>
      </c>
      <c r="S4" s="167"/>
      <c r="T4" s="167"/>
      <c r="U4" s="167"/>
      <c r="V4" s="167"/>
      <c r="W4" s="153"/>
      <c r="Y4" s="25"/>
      <c r="AA4" s="154"/>
      <c r="AB4" s="155"/>
      <c r="AC4" s="156"/>
      <c r="AI4" s="29" t="s">
        <v>108</v>
      </c>
      <c r="AK4" s="157"/>
      <c r="AL4" s="178"/>
      <c r="AM4" s="179" t="s">
        <v>66</v>
      </c>
      <c r="AN4" s="179" t="s">
        <v>67</v>
      </c>
      <c r="AO4" s="179" t="s">
        <v>68</v>
      </c>
      <c r="AP4" s="180" t="s">
        <v>113</v>
      </c>
      <c r="AQ4" s="180" t="s">
        <v>114</v>
      </c>
      <c r="AR4" s="179" t="s">
        <v>69</v>
      </c>
      <c r="AS4" s="179" t="s">
        <v>70</v>
      </c>
      <c r="AT4" s="179" t="s">
        <v>71</v>
      </c>
      <c r="AU4" s="179" t="s">
        <v>72</v>
      </c>
      <c r="AV4" s="178"/>
      <c r="AW4" s="179" t="s">
        <v>73</v>
      </c>
      <c r="AX4" s="179" t="s">
        <v>74</v>
      </c>
      <c r="AY4" s="179" t="s">
        <v>135</v>
      </c>
      <c r="AZ4" s="179" t="s">
        <v>75</v>
      </c>
      <c r="BA4" s="179" t="s">
        <v>221</v>
      </c>
      <c r="BB4" s="179"/>
      <c r="BC4" s="181" t="s">
        <v>125</v>
      </c>
      <c r="BD4" s="181"/>
      <c r="BE4" s="181"/>
      <c r="BF4" s="182"/>
      <c r="BG4" s="182"/>
      <c r="BH4" s="182"/>
      <c r="BI4" s="183" t="str">
        <f>+AM4</f>
        <v xml:space="preserve">*Box width too small/large </v>
      </c>
      <c r="BJ4" s="183" t="str">
        <f>+AN4</f>
        <v xml:space="preserve">*Box height too small/large </v>
      </c>
      <c r="BK4" s="183" t="str">
        <f>+AO4</f>
        <v xml:space="preserve">*Opening Type Error </v>
      </c>
      <c r="BL4" s="184" t="s">
        <v>113</v>
      </c>
      <c r="BM4" s="184" t="s">
        <v>114</v>
      </c>
      <c r="BN4" s="183" t="str">
        <f>+AR4</f>
        <v xml:space="preserve">*Jamb Species not stock </v>
      </c>
      <c r="BO4" s="183" t="str">
        <f>+AS4</f>
        <v xml:space="preserve">*Jamb depth too small/large </v>
      </c>
      <c r="BP4" s="183" t="str">
        <f t="shared" ref="BP4:BU4" si="0">+AT4</f>
        <v xml:space="preserve">*Casing Profile not stock </v>
      </c>
      <c r="BQ4" s="183" t="str">
        <f t="shared" si="0"/>
        <v xml:space="preserve">*Casing width not stock </v>
      </c>
      <c r="BR4" s="183">
        <f t="shared" si="0"/>
        <v>0</v>
      </c>
      <c r="BS4" s="183" t="str">
        <f t="shared" si="0"/>
        <v xml:space="preserve">*Stop/Mull Profile not stock </v>
      </c>
      <c r="BT4" s="183" t="str">
        <f t="shared" si="0"/>
        <v xml:space="preserve">*Stop width too small/large </v>
      </c>
      <c r="BU4" s="183" t="str">
        <f t="shared" si="0"/>
        <v>*Not a stock color</v>
      </c>
      <c r="BV4" s="183" t="str">
        <f t="shared" ref="BV4:CA4" si="1">+AZ4</f>
        <v xml:space="preserve">*Notes Err </v>
      </c>
      <c r="BW4" s="183" t="str">
        <f t="shared" si="1"/>
        <v>*Refuse White on Oak</v>
      </c>
      <c r="BX4" s="183">
        <f t="shared" si="1"/>
        <v>0</v>
      </c>
      <c r="BY4" s="183" t="str">
        <f t="shared" si="1"/>
        <v>*Stop is wider than jamb</v>
      </c>
      <c r="BZ4" s="183">
        <f t="shared" si="1"/>
        <v>0</v>
      </c>
      <c r="CA4" s="183">
        <f t="shared" si="1"/>
        <v>0</v>
      </c>
      <c r="CC4" s="160" t="s">
        <v>65</v>
      </c>
      <c r="CF4" s="160" t="s">
        <v>116</v>
      </c>
      <c r="CH4" s="160" t="s">
        <v>175</v>
      </c>
    </row>
    <row r="5" spans="1:97" s="29" customFormat="1" ht="25" customHeight="1" thickBot="1" x14ac:dyDescent="0.5">
      <c r="A5" s="342"/>
      <c r="B5" s="341" t="s">
        <v>24</v>
      </c>
      <c r="C5" s="332"/>
      <c r="D5" s="333"/>
      <c r="E5" s="361"/>
      <c r="F5" s="361"/>
      <c r="G5" s="361"/>
      <c r="H5" s="361" t="s">
        <v>131</v>
      </c>
      <c r="I5" s="127">
        <v>1</v>
      </c>
      <c r="J5" s="362"/>
      <c r="K5" s="361" t="s">
        <v>132</v>
      </c>
      <c r="L5" s="127"/>
      <c r="M5" s="341" t="s">
        <v>134</v>
      </c>
      <c r="N5" s="185">
        <f>+L5+I5</f>
        <v>1</v>
      </c>
      <c r="O5" s="149" t="str">
        <f>IF(+I5+L5&lt;&gt;+N5,"Error - Line Count Off !!","")</f>
        <v/>
      </c>
      <c r="Q5" s="186" t="s">
        <v>50</v>
      </c>
      <c r="R5" s="187" t="s">
        <v>51</v>
      </c>
      <c r="S5" s="187"/>
      <c r="T5" s="187"/>
      <c r="U5" s="187"/>
      <c r="V5" s="187"/>
      <c r="Y5" s="25"/>
      <c r="AA5" s="154"/>
      <c r="AB5" s="155"/>
      <c r="AC5" s="156"/>
      <c r="AE5" s="28" t="s">
        <v>188</v>
      </c>
      <c r="AF5" s="71" t="str">
        <f>TEXT(I3,"MM/DD")</f>
        <v>01/00</v>
      </c>
      <c r="AK5" s="157"/>
      <c r="AP5" s="160"/>
      <c r="AQ5" s="160"/>
      <c r="BL5" s="160"/>
      <c r="BM5" s="160"/>
      <c r="CK5" s="160" t="s">
        <v>179</v>
      </c>
      <c r="CN5" s="29" t="s">
        <v>133</v>
      </c>
    </row>
    <row r="6" spans="1:97" s="29" customFormat="1" ht="49.9" customHeight="1" x14ac:dyDescent="0.45">
      <c r="A6" s="343"/>
      <c r="B6" s="344" t="s">
        <v>21</v>
      </c>
      <c r="C6" s="347"/>
      <c r="D6" s="348" t="s">
        <v>26</v>
      </c>
      <c r="E6" s="349" t="s">
        <v>115</v>
      </c>
      <c r="F6" s="350"/>
      <c r="G6" s="347" t="s">
        <v>2</v>
      </c>
      <c r="H6" s="351" t="s">
        <v>6</v>
      </c>
      <c r="I6" s="352" t="s">
        <v>55</v>
      </c>
      <c r="J6" s="343" t="s">
        <v>3</v>
      </c>
      <c r="K6" s="352" t="s">
        <v>123</v>
      </c>
      <c r="L6" s="343" t="s">
        <v>13</v>
      </c>
      <c r="M6" s="343" t="s">
        <v>5</v>
      </c>
      <c r="N6" s="343" t="s">
        <v>16</v>
      </c>
      <c r="O6" s="353" t="s">
        <v>78</v>
      </c>
      <c r="P6" s="25"/>
      <c r="Q6" s="193" t="s">
        <v>5</v>
      </c>
      <c r="R6" s="194" t="s">
        <v>5</v>
      </c>
      <c r="S6" s="195" t="s">
        <v>36</v>
      </c>
      <c r="T6" s="195" t="s">
        <v>36</v>
      </c>
      <c r="U6" s="195" t="s">
        <v>36</v>
      </c>
      <c r="V6" s="195" t="s">
        <v>36</v>
      </c>
      <c r="W6" s="195" t="s">
        <v>36</v>
      </c>
      <c r="X6" s="194" t="s">
        <v>5</v>
      </c>
      <c r="Y6" s="25"/>
      <c r="Z6" s="27"/>
      <c r="AA6" s="196"/>
      <c r="AB6" s="155"/>
      <c r="AC6" s="156"/>
      <c r="AH6" s="188" t="s">
        <v>3</v>
      </c>
      <c r="AI6" s="192" t="s">
        <v>55</v>
      </c>
      <c r="AK6" s="197"/>
      <c r="AM6" s="189" t="s">
        <v>21</v>
      </c>
      <c r="AN6" s="190"/>
      <c r="AO6" s="364" t="s">
        <v>58</v>
      </c>
      <c r="AP6" s="191" t="s">
        <v>110</v>
      </c>
      <c r="AQ6" s="198"/>
      <c r="AR6" s="188" t="s">
        <v>1</v>
      </c>
      <c r="AS6" s="192" t="s">
        <v>6</v>
      </c>
      <c r="AT6" s="192" t="s">
        <v>55</v>
      </c>
      <c r="AU6" s="188" t="s">
        <v>3</v>
      </c>
      <c r="AV6" s="199"/>
      <c r="AW6" s="200" t="s">
        <v>123</v>
      </c>
      <c r="AX6" s="188" t="s">
        <v>13</v>
      </c>
      <c r="AY6" s="188" t="s">
        <v>5</v>
      </c>
      <c r="AZ6" s="188" t="s">
        <v>16</v>
      </c>
      <c r="BB6" s="29" t="s">
        <v>148</v>
      </c>
      <c r="BF6" s="25"/>
      <c r="BI6" s="189" t="s">
        <v>21</v>
      </c>
      <c r="BJ6" s="190"/>
      <c r="BK6" s="364" t="s">
        <v>58</v>
      </c>
      <c r="BL6" s="191" t="s">
        <v>110</v>
      </c>
      <c r="BM6" s="198"/>
      <c r="BN6" s="188" t="s">
        <v>1</v>
      </c>
      <c r="BO6" s="192" t="s">
        <v>6</v>
      </c>
      <c r="BP6" s="192" t="s">
        <v>55</v>
      </c>
      <c r="BQ6" s="188" t="s">
        <v>3</v>
      </c>
      <c r="BR6" s="199"/>
      <c r="BS6" s="200" t="s">
        <v>61</v>
      </c>
      <c r="BT6" s="188" t="s">
        <v>13</v>
      </c>
      <c r="BU6" s="188" t="s">
        <v>5</v>
      </c>
      <c r="BV6" s="188" t="s">
        <v>16</v>
      </c>
      <c r="CB6" s="25"/>
      <c r="CE6" s="25"/>
      <c r="CG6" s="25"/>
      <c r="CH6" s="29" t="s">
        <v>44</v>
      </c>
      <c r="CI6" s="29" t="s">
        <v>32</v>
      </c>
      <c r="CJ6" s="155" t="s">
        <v>22</v>
      </c>
      <c r="CK6" s="155" t="s">
        <v>176</v>
      </c>
      <c r="CL6" s="155" t="s">
        <v>178</v>
      </c>
      <c r="CM6" s="155" t="s">
        <v>177</v>
      </c>
      <c r="CN6" s="29" t="s">
        <v>173</v>
      </c>
      <c r="CO6" s="29" t="s">
        <v>182</v>
      </c>
      <c r="CP6" s="155" t="s">
        <v>180</v>
      </c>
      <c r="CQ6" s="29" t="s">
        <v>181</v>
      </c>
    </row>
    <row r="7" spans="1:97" s="29" customFormat="1" ht="94.5" customHeight="1" thickBot="1" x14ac:dyDescent="0.5">
      <c r="A7" s="345" t="s">
        <v>8</v>
      </c>
      <c r="B7" s="346" t="s">
        <v>19</v>
      </c>
      <c r="C7" s="354" t="s">
        <v>17</v>
      </c>
      <c r="D7" s="355" t="s">
        <v>222</v>
      </c>
      <c r="E7" s="356" t="s">
        <v>111</v>
      </c>
      <c r="F7" s="357" t="s">
        <v>112</v>
      </c>
      <c r="G7" s="358" t="s">
        <v>57</v>
      </c>
      <c r="H7" s="359" t="s">
        <v>52</v>
      </c>
      <c r="I7" s="360" t="s">
        <v>106</v>
      </c>
      <c r="J7" s="360" t="s">
        <v>77</v>
      </c>
      <c r="K7" s="360" t="s">
        <v>146</v>
      </c>
      <c r="L7" s="360" t="s">
        <v>60</v>
      </c>
      <c r="M7" s="360" t="s">
        <v>220</v>
      </c>
      <c r="N7" s="345" t="s">
        <v>7</v>
      </c>
      <c r="O7" s="2"/>
      <c r="P7" s="25"/>
      <c r="Q7" s="205" t="s">
        <v>137</v>
      </c>
      <c r="R7" s="206" t="s">
        <v>14</v>
      </c>
      <c r="S7" s="207" t="s">
        <v>185</v>
      </c>
      <c r="T7" s="207" t="s">
        <v>37</v>
      </c>
      <c r="U7" s="207" t="s">
        <v>37</v>
      </c>
      <c r="V7" s="207" t="s">
        <v>37</v>
      </c>
      <c r="W7" s="207" t="s">
        <v>37</v>
      </c>
      <c r="X7" s="206" t="s">
        <v>15</v>
      </c>
      <c r="Y7" s="25"/>
      <c r="Z7" s="27"/>
      <c r="AA7" s="207" t="s">
        <v>174</v>
      </c>
      <c r="AB7" s="155"/>
      <c r="AC7" s="156"/>
      <c r="AH7" s="204" t="s">
        <v>77</v>
      </c>
      <c r="AI7" s="204" t="s">
        <v>109</v>
      </c>
      <c r="AJ7" s="155"/>
      <c r="AK7" s="157"/>
      <c r="AM7" s="202" t="s">
        <v>19</v>
      </c>
      <c r="AN7" s="203" t="s">
        <v>17</v>
      </c>
      <c r="AO7" s="365"/>
      <c r="AP7" s="208" t="s">
        <v>111</v>
      </c>
      <c r="AQ7" s="209" t="s">
        <v>112</v>
      </c>
      <c r="AR7" s="210" t="s">
        <v>57</v>
      </c>
      <c r="AS7" s="210" t="s">
        <v>52</v>
      </c>
      <c r="AT7" s="210" t="s">
        <v>20</v>
      </c>
      <c r="AU7" s="210" t="s">
        <v>77</v>
      </c>
      <c r="AV7" s="211"/>
      <c r="AW7" s="204" t="s">
        <v>122</v>
      </c>
      <c r="AX7" s="204" t="s">
        <v>60</v>
      </c>
      <c r="AY7" s="201" t="s">
        <v>4</v>
      </c>
      <c r="AZ7" s="201" t="s">
        <v>7</v>
      </c>
      <c r="BA7" s="155" t="s">
        <v>192</v>
      </c>
      <c r="BB7" s="155"/>
      <c r="BC7" s="155" t="s">
        <v>124</v>
      </c>
      <c r="BE7" s="155"/>
      <c r="BF7" s="25"/>
      <c r="BG7" s="29" t="s">
        <v>63</v>
      </c>
      <c r="BI7" s="202" t="s">
        <v>19</v>
      </c>
      <c r="BJ7" s="203" t="s">
        <v>17</v>
      </c>
      <c r="BK7" s="365"/>
      <c r="BL7" s="208" t="s">
        <v>111</v>
      </c>
      <c r="BM7" s="209" t="s">
        <v>112</v>
      </c>
      <c r="BN7" s="204" t="s">
        <v>57</v>
      </c>
      <c r="BO7" s="204" t="s">
        <v>52</v>
      </c>
      <c r="BP7" s="204" t="s">
        <v>20</v>
      </c>
      <c r="BQ7" s="204" t="s">
        <v>56</v>
      </c>
      <c r="BR7" s="211"/>
      <c r="BS7" s="204" t="s">
        <v>62</v>
      </c>
      <c r="BT7" s="204" t="s">
        <v>60</v>
      </c>
      <c r="BU7" s="201" t="s">
        <v>4</v>
      </c>
      <c r="BV7" s="201" t="s">
        <v>7</v>
      </c>
      <c r="CB7" s="25"/>
      <c r="CC7" s="212" t="s">
        <v>145</v>
      </c>
      <c r="CE7" s="25"/>
      <c r="CG7" s="25"/>
      <c r="CK7" s="213">
        <v>0.42</v>
      </c>
      <c r="CL7" s="213">
        <v>0.15</v>
      </c>
      <c r="CM7" s="213">
        <v>0.23</v>
      </c>
    </row>
    <row r="8" spans="1:97" s="29" customFormat="1" ht="1.9" customHeight="1" x14ac:dyDescent="0.45">
      <c r="A8" s="163">
        <v>1</v>
      </c>
      <c r="B8" s="163">
        <v>2</v>
      </c>
      <c r="C8" s="163">
        <v>3</v>
      </c>
      <c r="D8" s="163"/>
      <c r="E8" s="163"/>
      <c r="F8" s="163"/>
      <c r="G8" s="163">
        <v>4</v>
      </c>
      <c r="H8" s="163">
        <v>5</v>
      </c>
      <c r="I8" s="163">
        <v>6</v>
      </c>
      <c r="J8" s="163">
        <v>8</v>
      </c>
      <c r="K8" s="163">
        <v>9</v>
      </c>
      <c r="L8" s="163"/>
      <c r="M8" s="163">
        <v>10</v>
      </c>
      <c r="N8" s="163">
        <v>11</v>
      </c>
      <c r="O8" s="163"/>
      <c r="P8" s="29">
        <v>12</v>
      </c>
      <c r="Q8" s="29">
        <v>13</v>
      </c>
      <c r="R8" s="29">
        <v>14</v>
      </c>
      <c r="W8" s="29">
        <v>16</v>
      </c>
      <c r="X8" s="29">
        <v>17</v>
      </c>
      <c r="Y8" s="25"/>
      <c r="AA8" s="29">
        <v>16</v>
      </c>
      <c r="AB8" s="214"/>
      <c r="AC8" s="29">
        <v>19</v>
      </c>
      <c r="AD8" s="29">
        <v>20</v>
      </c>
      <c r="AH8" s="29">
        <v>8</v>
      </c>
      <c r="AI8" s="29">
        <v>6</v>
      </c>
      <c r="AK8" s="157"/>
      <c r="BH8" s="215"/>
    </row>
    <row r="9" spans="1:97" s="27" customFormat="1" ht="33.75" customHeight="1" x14ac:dyDescent="0.45">
      <c r="A9" s="216">
        <v>1</v>
      </c>
      <c r="B9" s="128"/>
      <c r="C9" s="128"/>
      <c r="D9" s="129" t="s">
        <v>38</v>
      </c>
      <c r="E9" s="88"/>
      <c r="F9" s="88"/>
      <c r="G9" s="93"/>
      <c r="H9" s="94"/>
      <c r="I9" s="89"/>
      <c r="J9" s="91"/>
      <c r="K9" s="90"/>
      <c r="L9" s="99"/>
      <c r="M9" s="89">
        <v>75</v>
      </c>
      <c r="N9" s="87"/>
      <c r="O9" s="217" t="str">
        <f t="shared" ref="O9:O19" si="2">+CC9</f>
        <v>- Invalid Line -</v>
      </c>
      <c r="P9" s="25"/>
      <c r="Q9" s="133">
        <f t="shared" ref="Q9" si="3">SUM(B9:C9)</f>
        <v>0</v>
      </c>
      <c r="R9" s="96" t="e">
        <f>+#REF!</f>
        <v>#REF!</v>
      </c>
      <c r="S9" s="96" t="e">
        <f>+#REF!</f>
        <v>#REF!</v>
      </c>
      <c r="T9" s="26"/>
      <c r="U9" s="26"/>
      <c r="V9" s="26"/>
      <c r="W9" s="26"/>
      <c r="X9" s="96" t="e">
        <f t="shared" ref="X9" si="4">SUM(R9:W9)</f>
        <v>#REF!</v>
      </c>
      <c r="Y9" s="25"/>
      <c r="AA9" s="218">
        <f>+CN9</f>
        <v>0</v>
      </c>
      <c r="AB9" s="219"/>
      <c r="AC9" s="220"/>
      <c r="AH9" s="221" t="str">
        <f t="shared" ref="AH9:AH19" si="5">IF(J9=2.25,"R ",IF(J9=2.5,"W ",IF(J9=3.25,"EW","")))</f>
        <v/>
      </c>
      <c r="AI9" s="221" t="str">
        <f t="shared" ref="AI9:AI19" si="6">+CONCATENATE(I9,AH9)</f>
        <v/>
      </c>
      <c r="AJ9" s="222"/>
      <c r="AK9" s="223"/>
      <c r="AL9" s="224">
        <f t="shared" ref="AL9:AL19" si="7">IF(D9="W",1,IF(D9="S",1,IF(D9="D",1,IF(D9="H",1,IF(D9="O",1,IF(D9="C",1,"Error**"))))))</f>
        <v>1</v>
      </c>
      <c r="AM9" s="225">
        <f t="shared" ref="AM9:AM19" si="8">IF(B9&lt;10,IF(B9&gt;96,10,0),0)</f>
        <v>0</v>
      </c>
      <c r="AN9" s="225">
        <f t="shared" ref="AN9:AN19" si="9">IF(C9&lt;10,IF(C9&gt;96,20,0),0)</f>
        <v>0</v>
      </c>
      <c r="AO9" s="224">
        <f t="shared" ref="AO9:AO19" si="10">IF(D9="W",0,IF(D9="S",0,IF(D9="D",0,IF(D9="H",0,IF(D9="O",0,IF(D9="C",0,30))))))</f>
        <v>0</v>
      </c>
      <c r="AP9" s="226">
        <f t="shared" ref="AP9:AP19" si="11">IF(D9&lt;&gt;"S",IF(E9&lt;&gt;0,31,0),0)</f>
        <v>0</v>
      </c>
      <c r="AQ9" s="226">
        <f t="shared" ref="AQ9:AQ19" si="12">IF(D9&lt;&gt;"S",IF(F9&lt;&gt;0,31,0),0)</f>
        <v>0</v>
      </c>
      <c r="AR9" s="225">
        <f t="shared" ref="AR9:AR19" si="13">IF(G9="Oak",0,IF(G9="Maple",0,IF(G9="Poplar",0,40)))</f>
        <v>40</v>
      </c>
      <c r="AS9" s="225">
        <f t="shared" ref="AS9:AS19" si="14">IF(B9&lt;&gt;0,IF(H9&lt;1,50, IF(H9&gt;6.5,51,0)),0)</f>
        <v>0</v>
      </c>
      <c r="AT9" s="225">
        <f t="shared" ref="AT9:AT19" si="15">IF(I9=113,0,IF(I9=115,0,IF(I9=118,0,70)))</f>
        <v>70</v>
      </c>
      <c r="AU9" s="225">
        <f t="shared" ref="AU9:AU19" si="16">IF(J9=2.25,0,IF(J9=2.5,0,IF(J9=3.25,0,80)))</f>
        <v>80</v>
      </c>
      <c r="AV9" s="225"/>
      <c r="AW9" s="225">
        <f t="shared" ref="AW9:AW19" si="17">IF(K9="006",0,IF(K9="007",0,IF(K9="009",0,IF(K9="011",0,IF(K9="001",0,100)))))</f>
        <v>100</v>
      </c>
      <c r="AX9" s="225">
        <f t="shared" ref="AX9:AX19" si="18">IF(L9&lt;0.5,IF(L9&gt;3,110,0),0)</f>
        <v>0</v>
      </c>
      <c r="AY9" s="225">
        <f>IF(M9&gt;=50,IF(M9&lt;=76,0,IF(M9=30,0,121)),120)</f>
        <v>0</v>
      </c>
      <c r="AZ9" s="225"/>
      <c r="BA9" s="221">
        <f>IF(M9=75,IF(G9="Oak",150,0),0)</f>
        <v>0</v>
      </c>
      <c r="BB9" s="221"/>
      <c r="BC9" s="221">
        <f t="shared" ref="BC9:BC19" si="19">IF(L9&gt;H9,160,0)</f>
        <v>0</v>
      </c>
      <c r="BE9" s="225"/>
      <c r="BF9" s="225"/>
      <c r="BG9" s="225">
        <f>SUM(AM9:BF9)</f>
        <v>290</v>
      </c>
      <c r="BH9" s="227"/>
      <c r="BI9" s="225" t="str">
        <f>IF(AM9=0,"",+AM$4)</f>
        <v/>
      </c>
      <c r="BJ9" s="225" t="str">
        <f t="shared" ref="BJ9:BJ24" si="20">IF(AN9=0,"",+AN$4)</f>
        <v/>
      </c>
      <c r="BK9" s="225" t="str">
        <f t="shared" ref="BK9:BK24" si="21">IF(AO9=0,"",+AO$4)</f>
        <v/>
      </c>
      <c r="BL9" s="225" t="str">
        <f t="shared" ref="BL9:BL24" si="22">IF(AP9=0,"",+AP$4)</f>
        <v/>
      </c>
      <c r="BM9" s="225" t="str">
        <f t="shared" ref="BM9:BM24" si="23">IF(AQ9=0,"",+AQ$4)</f>
        <v/>
      </c>
      <c r="BN9" s="225" t="str">
        <f t="shared" ref="BN9:BN24" si="24">IF(AR9=0,"",+AR$4)</f>
        <v xml:space="preserve">*Jamb Species not stock </v>
      </c>
      <c r="BO9" s="225" t="str">
        <f t="shared" ref="BO9:BO24" si="25">IF(AS9=0,"",+AS$4)</f>
        <v/>
      </c>
      <c r="BP9" s="225" t="str">
        <f t="shared" ref="BP9:BP24" si="26">IF(AT9=0,"",+AT$4)</f>
        <v xml:space="preserve">*Casing Profile not stock </v>
      </c>
      <c r="BQ9" s="225" t="str">
        <f t="shared" ref="BQ9:BQ24" si="27">IF(AU9=0,"",+AU$4)</f>
        <v xml:space="preserve">*Casing width not stock </v>
      </c>
      <c r="BR9" s="225" t="str">
        <f t="shared" ref="BR9:BR24" si="28">IF(AV9=0,"",+AV$4)</f>
        <v/>
      </c>
      <c r="BS9" s="225" t="str">
        <f t="shared" ref="BS9:BS24" si="29">IF(AW9=0,"",+AW$4)</f>
        <v xml:space="preserve">*Stop/Mull Profile not stock </v>
      </c>
      <c r="BT9" s="225" t="str">
        <f t="shared" ref="BT9:BT24" si="30">IF(AX9=0,"",+AX$4)</f>
        <v/>
      </c>
      <c r="BU9" s="225" t="str">
        <f t="shared" ref="BU9:BU24" si="31">IF(AY9=0,"",+AY$4)</f>
        <v/>
      </c>
      <c r="BV9" s="225" t="str">
        <f t="shared" ref="BV9:BV19" si="32">IF(AZ9=0,"",+AZ$4)</f>
        <v/>
      </c>
      <c r="BW9" s="225" t="str">
        <f t="shared" ref="BW9:BW19" si="33">IF(BA9=0,"",+BA$4)</f>
        <v/>
      </c>
      <c r="BX9" s="225" t="str">
        <f t="shared" ref="BX9:BX19" si="34">IF(BB9=0,"",+BB$4)</f>
        <v/>
      </c>
      <c r="BY9" s="225" t="str">
        <f t="shared" ref="BY9:BY19" si="35">IF(BC9=0,"",+BC$4)</f>
        <v/>
      </c>
      <c r="BZ9" s="225" t="str">
        <f t="shared" ref="BZ9:BZ19" si="36">IF(BD9=0,"",+BD$4)</f>
        <v/>
      </c>
      <c r="CA9" s="225" t="str">
        <f t="shared" ref="CA9:CA19" si="37">IF(BE9=0,"",+BE$4)</f>
        <v/>
      </c>
      <c r="CC9" s="228" t="str">
        <f t="shared" ref="CC9:CC19" si="38">IF(B9&lt;&gt;"",+CONCATENATE(BI9,BJ9,BK9,BL9,BM9,BN9,BO9,BP9,BQ9,BS9,BT9,BU9,BV9,BW9,BX9,BY9,BZ9,CA9),"- Invalid Line -")</f>
        <v>- Invalid Line -</v>
      </c>
      <c r="CF9" s="229"/>
      <c r="CH9" s="230">
        <f t="shared" ref="CH9:CH19" si="39">+Q9</f>
        <v>0</v>
      </c>
      <c r="CI9" s="230">
        <f>+CH9*2/12</f>
        <v>0</v>
      </c>
      <c r="CJ9" s="230">
        <f t="shared" ref="CJ9:CJ19" si="40">+E9+H9</f>
        <v>0</v>
      </c>
      <c r="CK9" s="230">
        <f>IF(CP9&lt;&gt;0,+CI9*$CK$7,0)</f>
        <v>0</v>
      </c>
      <c r="CL9" s="230">
        <f>IF(CQ9&lt;&gt;0,+CI9*$CL$7,0)</f>
        <v>0</v>
      </c>
      <c r="CM9" s="230">
        <f>+CI9*CJ9*$CM$7</f>
        <v>0</v>
      </c>
      <c r="CN9" s="230">
        <f>SUM(CK9:CM9)</f>
        <v>0</v>
      </c>
      <c r="CO9" s="230">
        <f t="shared" ref="CO9:CO19" si="41">+H9</f>
        <v>0</v>
      </c>
      <c r="CP9" s="230">
        <f>+J9</f>
        <v>0</v>
      </c>
      <c r="CQ9" s="230">
        <f>+L9</f>
        <v>0</v>
      </c>
      <c r="CS9" s="27">
        <f>+AT9</f>
        <v>70</v>
      </c>
    </row>
    <row r="10" spans="1:97" s="27" customFormat="1" ht="34.5" customHeight="1" x14ac:dyDescent="0.45">
      <c r="A10" s="231">
        <v>2</v>
      </c>
      <c r="B10" s="128"/>
      <c r="C10" s="128"/>
      <c r="D10" s="129" t="s">
        <v>38</v>
      </c>
      <c r="E10" s="88"/>
      <c r="F10" s="88"/>
      <c r="G10" s="93"/>
      <c r="H10" s="94"/>
      <c r="I10" s="89"/>
      <c r="J10" s="91"/>
      <c r="K10" s="90"/>
      <c r="L10" s="99" t="str">
        <f t="shared" ref="L9:L19" si="42">IF(K10="","",IF(K10="006",IF(H10&gt;2,1.25,1), IF(K10="007",2, IF(K10="009",0.75, IF(K10="011",1.25,IF(K10="001",0.75,0.754))))))</f>
        <v/>
      </c>
      <c r="M10" s="89">
        <f t="shared" ref="M10:M15" si="43">IF(M9="","",+M9)</f>
        <v>75</v>
      </c>
      <c r="N10" s="87"/>
      <c r="O10" s="217" t="str">
        <f t="shared" si="2"/>
        <v>- Invalid Line -</v>
      </c>
      <c r="P10" s="25"/>
      <c r="Q10" s="133">
        <f t="shared" ref="Q10:Q19" si="44">SUM(B10:C10)</f>
        <v>0</v>
      </c>
      <c r="R10" s="96" t="e">
        <f>+#REF!</f>
        <v>#REF!</v>
      </c>
      <c r="S10" s="96" t="e">
        <f>+#REF!</f>
        <v>#REF!</v>
      </c>
      <c r="T10" s="26"/>
      <c r="U10" s="26"/>
      <c r="V10" s="26"/>
      <c r="W10" s="26"/>
      <c r="X10" s="96" t="e">
        <f t="shared" ref="X10:X19" si="45">SUM(R10:W10)</f>
        <v>#REF!</v>
      </c>
      <c r="Y10" s="25"/>
      <c r="AA10" s="218">
        <f t="shared" ref="AA10:AA24" si="46">+CN10</f>
        <v>0</v>
      </c>
      <c r="AB10" s="219"/>
      <c r="AC10" s="220"/>
      <c r="AH10" s="221" t="str">
        <f t="shared" si="5"/>
        <v/>
      </c>
      <c r="AI10" s="221" t="str">
        <f t="shared" si="6"/>
        <v/>
      </c>
      <c r="AK10" s="223"/>
      <c r="AL10" s="224">
        <f t="shared" si="7"/>
        <v>1</v>
      </c>
      <c r="AM10" s="225">
        <f t="shared" si="8"/>
        <v>0</v>
      </c>
      <c r="AN10" s="225">
        <f t="shared" si="9"/>
        <v>0</v>
      </c>
      <c r="AO10" s="224">
        <f t="shared" si="10"/>
        <v>0</v>
      </c>
      <c r="AP10" s="226">
        <f t="shared" si="11"/>
        <v>0</v>
      </c>
      <c r="AQ10" s="226">
        <f t="shared" si="12"/>
        <v>0</v>
      </c>
      <c r="AR10" s="225">
        <f t="shared" si="13"/>
        <v>40</v>
      </c>
      <c r="AS10" s="225">
        <f t="shared" si="14"/>
        <v>0</v>
      </c>
      <c r="AT10" s="225">
        <f t="shared" si="15"/>
        <v>70</v>
      </c>
      <c r="AU10" s="225">
        <f t="shared" si="16"/>
        <v>80</v>
      </c>
      <c r="AV10" s="225"/>
      <c r="AW10" s="225">
        <f t="shared" si="17"/>
        <v>100</v>
      </c>
      <c r="AX10" s="225">
        <f t="shared" si="18"/>
        <v>0</v>
      </c>
      <c r="AY10" s="225">
        <f t="shared" ref="AY10:AY24" si="47">IF(M10&gt;=50,IF(M10&lt;=76,0,IF(M10=30,0,121)),120)</f>
        <v>0</v>
      </c>
      <c r="AZ10" s="225"/>
      <c r="BA10" s="221">
        <f t="shared" ref="BA10:BA24" si="48">IF(M10=75,IF(G10="Oak",150,0),0)</f>
        <v>0</v>
      </c>
      <c r="BB10" s="221"/>
      <c r="BC10" s="221">
        <f t="shared" si="19"/>
        <v>0</v>
      </c>
      <c r="BE10" s="225"/>
      <c r="BF10" s="225"/>
      <c r="BG10" s="225">
        <f t="shared" ref="BG10:BG24" si="49">SUM(AM10:BF10)</f>
        <v>290</v>
      </c>
      <c r="BH10" s="227"/>
      <c r="BI10" s="225" t="str">
        <f t="shared" ref="BI10:BI24" si="50">IF(AM10=0,"",+AM$4)</f>
        <v/>
      </c>
      <c r="BJ10" s="225" t="str">
        <f t="shared" si="20"/>
        <v/>
      </c>
      <c r="BK10" s="225" t="str">
        <f t="shared" si="21"/>
        <v/>
      </c>
      <c r="BL10" s="225" t="str">
        <f t="shared" si="22"/>
        <v/>
      </c>
      <c r="BM10" s="225" t="str">
        <f t="shared" si="23"/>
        <v/>
      </c>
      <c r="BN10" s="225" t="str">
        <f t="shared" si="24"/>
        <v xml:space="preserve">*Jamb Species not stock </v>
      </c>
      <c r="BO10" s="225" t="str">
        <f t="shared" si="25"/>
        <v/>
      </c>
      <c r="BP10" s="225" t="str">
        <f t="shared" si="26"/>
        <v xml:space="preserve">*Casing Profile not stock </v>
      </c>
      <c r="BQ10" s="225" t="str">
        <f t="shared" si="27"/>
        <v xml:space="preserve">*Casing width not stock </v>
      </c>
      <c r="BR10" s="225" t="str">
        <f t="shared" si="28"/>
        <v/>
      </c>
      <c r="BS10" s="225" t="str">
        <f t="shared" si="29"/>
        <v xml:space="preserve">*Stop/Mull Profile not stock </v>
      </c>
      <c r="BT10" s="225" t="str">
        <f t="shared" si="30"/>
        <v/>
      </c>
      <c r="BU10" s="225" t="str">
        <f t="shared" si="31"/>
        <v/>
      </c>
      <c r="BV10" s="225" t="str">
        <f t="shared" si="32"/>
        <v/>
      </c>
      <c r="BW10" s="225" t="str">
        <f t="shared" si="33"/>
        <v/>
      </c>
      <c r="BX10" s="225" t="str">
        <f t="shared" si="34"/>
        <v/>
      </c>
      <c r="BY10" s="225" t="str">
        <f t="shared" si="35"/>
        <v/>
      </c>
      <c r="BZ10" s="225" t="str">
        <f t="shared" si="36"/>
        <v/>
      </c>
      <c r="CA10" s="225" t="str">
        <f t="shared" si="37"/>
        <v/>
      </c>
      <c r="CC10" s="228" t="str">
        <f t="shared" si="38"/>
        <v>- Invalid Line -</v>
      </c>
      <c r="CF10" s="229"/>
      <c r="CH10" s="230">
        <f t="shared" si="39"/>
        <v>0</v>
      </c>
      <c r="CI10" s="230">
        <f t="shared" ref="CI10:CI19" si="51">+CH10*2/12</f>
        <v>0</v>
      </c>
      <c r="CJ10" s="230">
        <f t="shared" si="40"/>
        <v>0</v>
      </c>
      <c r="CK10" s="230">
        <f t="shared" ref="CK10:CK19" si="52">IF(CP10&lt;&gt;0,+CI10*$CK$7,0)</f>
        <v>0</v>
      </c>
      <c r="CL10" s="230">
        <f t="shared" ref="CL10:CL19" si="53">IF(CQ10&lt;&gt;0,+CI10*$CL$7,0)</f>
        <v>0</v>
      </c>
      <c r="CM10" s="230">
        <f t="shared" ref="CM10:CM19" si="54">+CI10*CJ10*$CM$7</f>
        <v>0</v>
      </c>
      <c r="CN10" s="230">
        <f t="shared" ref="CN10:CN19" si="55">SUM(CK10:CM10)</f>
        <v>0</v>
      </c>
      <c r="CO10" s="230">
        <f t="shared" si="41"/>
        <v>0</v>
      </c>
      <c r="CP10" s="230">
        <f t="shared" ref="CP10:CP19" si="56">+J10</f>
        <v>0</v>
      </c>
      <c r="CQ10" s="230" t="str">
        <f t="shared" ref="CQ10:CQ24" si="57">+L10</f>
        <v/>
      </c>
    </row>
    <row r="11" spans="1:97" s="27" customFormat="1" ht="35.1" customHeight="1" x14ac:dyDescent="0.45">
      <c r="A11" s="231">
        <v>3</v>
      </c>
      <c r="B11" s="128"/>
      <c r="C11" s="128"/>
      <c r="D11" s="129" t="s">
        <v>38</v>
      </c>
      <c r="E11" s="88"/>
      <c r="F11" s="88"/>
      <c r="G11" s="93"/>
      <c r="H11" s="94"/>
      <c r="I11" s="89"/>
      <c r="J11" s="91"/>
      <c r="K11" s="90"/>
      <c r="L11" s="99" t="str">
        <f t="shared" si="42"/>
        <v/>
      </c>
      <c r="M11" s="89">
        <f t="shared" si="43"/>
        <v>75</v>
      </c>
      <c r="N11" s="87"/>
      <c r="O11" s="217" t="str">
        <f t="shared" si="2"/>
        <v>- Invalid Line -</v>
      </c>
      <c r="P11" s="25"/>
      <c r="Q11" s="133">
        <f t="shared" si="44"/>
        <v>0</v>
      </c>
      <c r="R11" s="96" t="e">
        <f>+#REF!</f>
        <v>#REF!</v>
      </c>
      <c r="S11" s="96" t="e">
        <f>+#REF!</f>
        <v>#REF!</v>
      </c>
      <c r="T11" s="26"/>
      <c r="U11" s="26"/>
      <c r="V11" s="26"/>
      <c r="W11" s="26"/>
      <c r="X11" s="96" t="e">
        <f t="shared" si="45"/>
        <v>#REF!</v>
      </c>
      <c r="Y11" s="25"/>
      <c r="AA11" s="218">
        <f t="shared" si="46"/>
        <v>0</v>
      </c>
      <c r="AB11" s="219"/>
      <c r="AC11" s="220"/>
      <c r="AH11" s="221" t="str">
        <f t="shared" si="5"/>
        <v/>
      </c>
      <c r="AI11" s="221" t="str">
        <f t="shared" si="6"/>
        <v/>
      </c>
      <c r="AK11" s="223"/>
      <c r="AL11" s="224">
        <f t="shared" si="7"/>
        <v>1</v>
      </c>
      <c r="AM11" s="225">
        <f t="shared" si="8"/>
        <v>0</v>
      </c>
      <c r="AN11" s="225">
        <f t="shared" si="9"/>
        <v>0</v>
      </c>
      <c r="AO11" s="224">
        <f t="shared" si="10"/>
        <v>0</v>
      </c>
      <c r="AP11" s="226">
        <f t="shared" si="11"/>
        <v>0</v>
      </c>
      <c r="AQ11" s="226">
        <f t="shared" si="12"/>
        <v>0</v>
      </c>
      <c r="AR11" s="225">
        <f t="shared" si="13"/>
        <v>40</v>
      </c>
      <c r="AS11" s="225">
        <f t="shared" si="14"/>
        <v>0</v>
      </c>
      <c r="AT11" s="225">
        <f t="shared" si="15"/>
        <v>70</v>
      </c>
      <c r="AU11" s="225">
        <f t="shared" si="16"/>
        <v>80</v>
      </c>
      <c r="AV11" s="225"/>
      <c r="AW11" s="225">
        <f t="shared" si="17"/>
        <v>100</v>
      </c>
      <c r="AX11" s="225">
        <f t="shared" si="18"/>
        <v>0</v>
      </c>
      <c r="AY11" s="225">
        <f t="shared" si="47"/>
        <v>0</v>
      </c>
      <c r="AZ11" s="225"/>
      <c r="BA11" s="221">
        <f t="shared" si="48"/>
        <v>0</v>
      </c>
      <c r="BB11" s="221"/>
      <c r="BC11" s="221">
        <f t="shared" si="19"/>
        <v>0</v>
      </c>
      <c r="BE11" s="225"/>
      <c r="BF11" s="225"/>
      <c r="BG11" s="225">
        <f t="shared" si="49"/>
        <v>290</v>
      </c>
      <c r="BH11" s="227"/>
      <c r="BI11" s="225" t="str">
        <f t="shared" si="50"/>
        <v/>
      </c>
      <c r="BJ11" s="225" t="str">
        <f t="shared" si="20"/>
        <v/>
      </c>
      <c r="BK11" s="225" t="str">
        <f t="shared" si="21"/>
        <v/>
      </c>
      <c r="BL11" s="225" t="str">
        <f t="shared" si="22"/>
        <v/>
      </c>
      <c r="BM11" s="225" t="str">
        <f t="shared" si="23"/>
        <v/>
      </c>
      <c r="BN11" s="225" t="str">
        <f t="shared" si="24"/>
        <v xml:space="preserve">*Jamb Species not stock </v>
      </c>
      <c r="BO11" s="225" t="str">
        <f t="shared" si="25"/>
        <v/>
      </c>
      <c r="BP11" s="225" t="str">
        <f t="shared" si="26"/>
        <v xml:space="preserve">*Casing Profile not stock </v>
      </c>
      <c r="BQ11" s="225" t="str">
        <f t="shared" si="27"/>
        <v xml:space="preserve">*Casing width not stock </v>
      </c>
      <c r="BR11" s="225" t="str">
        <f t="shared" si="28"/>
        <v/>
      </c>
      <c r="BS11" s="225" t="str">
        <f t="shared" si="29"/>
        <v xml:space="preserve">*Stop/Mull Profile not stock </v>
      </c>
      <c r="BT11" s="225" t="str">
        <f t="shared" si="30"/>
        <v/>
      </c>
      <c r="BU11" s="225" t="str">
        <f t="shared" si="31"/>
        <v/>
      </c>
      <c r="BV11" s="225" t="str">
        <f t="shared" si="32"/>
        <v/>
      </c>
      <c r="BW11" s="225" t="str">
        <f t="shared" si="33"/>
        <v/>
      </c>
      <c r="BX11" s="225" t="str">
        <f t="shared" si="34"/>
        <v/>
      </c>
      <c r="BY11" s="225" t="str">
        <f t="shared" si="35"/>
        <v/>
      </c>
      <c r="BZ11" s="225" t="str">
        <f t="shared" si="36"/>
        <v/>
      </c>
      <c r="CA11" s="225" t="str">
        <f t="shared" si="37"/>
        <v/>
      </c>
      <c r="CC11" s="228" t="str">
        <f t="shared" si="38"/>
        <v>- Invalid Line -</v>
      </c>
      <c r="CF11" s="229"/>
      <c r="CH11" s="230">
        <f t="shared" si="39"/>
        <v>0</v>
      </c>
      <c r="CI11" s="230">
        <f t="shared" si="51"/>
        <v>0</v>
      </c>
      <c r="CJ11" s="230">
        <f t="shared" si="40"/>
        <v>0</v>
      </c>
      <c r="CK11" s="230">
        <f t="shared" si="52"/>
        <v>0</v>
      </c>
      <c r="CL11" s="230">
        <f t="shared" si="53"/>
        <v>0</v>
      </c>
      <c r="CM11" s="230">
        <f t="shared" si="54"/>
        <v>0</v>
      </c>
      <c r="CN11" s="230">
        <f t="shared" si="55"/>
        <v>0</v>
      </c>
      <c r="CO11" s="230">
        <f t="shared" si="41"/>
        <v>0</v>
      </c>
      <c r="CP11" s="230">
        <f t="shared" si="56"/>
        <v>0</v>
      </c>
      <c r="CQ11" s="230" t="str">
        <f t="shared" si="57"/>
        <v/>
      </c>
    </row>
    <row r="12" spans="1:97" s="27" customFormat="1" ht="35.1" customHeight="1" x14ac:dyDescent="0.45">
      <c r="A12" s="231">
        <v>4</v>
      </c>
      <c r="B12" s="128"/>
      <c r="C12" s="128"/>
      <c r="D12" s="129" t="s">
        <v>38</v>
      </c>
      <c r="E12" s="88"/>
      <c r="F12" s="88"/>
      <c r="G12" s="93"/>
      <c r="H12" s="94"/>
      <c r="I12" s="89"/>
      <c r="J12" s="91"/>
      <c r="K12" s="90"/>
      <c r="L12" s="99" t="str">
        <f t="shared" si="42"/>
        <v/>
      </c>
      <c r="M12" s="89">
        <f t="shared" si="43"/>
        <v>75</v>
      </c>
      <c r="N12" s="87"/>
      <c r="O12" s="217" t="str">
        <f t="shared" si="2"/>
        <v>- Invalid Line -</v>
      </c>
      <c r="P12" s="25"/>
      <c r="Q12" s="133">
        <f t="shared" si="44"/>
        <v>0</v>
      </c>
      <c r="R12" s="96" t="e">
        <f>+#REF!</f>
        <v>#REF!</v>
      </c>
      <c r="S12" s="96" t="e">
        <f>+#REF!</f>
        <v>#REF!</v>
      </c>
      <c r="T12" s="26"/>
      <c r="U12" s="26"/>
      <c r="V12" s="26"/>
      <c r="W12" s="26"/>
      <c r="X12" s="96" t="e">
        <f t="shared" si="45"/>
        <v>#REF!</v>
      </c>
      <c r="Y12" s="25"/>
      <c r="AA12" s="218">
        <f t="shared" si="46"/>
        <v>0</v>
      </c>
      <c r="AB12" s="219"/>
      <c r="AC12" s="220"/>
      <c r="AH12" s="221" t="str">
        <f t="shared" si="5"/>
        <v/>
      </c>
      <c r="AI12" s="221" t="str">
        <f t="shared" si="6"/>
        <v/>
      </c>
      <c r="AK12" s="223"/>
      <c r="AL12" s="224">
        <f t="shared" si="7"/>
        <v>1</v>
      </c>
      <c r="AM12" s="225">
        <f t="shared" si="8"/>
        <v>0</v>
      </c>
      <c r="AN12" s="225">
        <f t="shared" si="9"/>
        <v>0</v>
      </c>
      <c r="AO12" s="224">
        <f t="shared" si="10"/>
        <v>0</v>
      </c>
      <c r="AP12" s="226">
        <f t="shared" si="11"/>
        <v>0</v>
      </c>
      <c r="AQ12" s="226">
        <f t="shared" si="12"/>
        <v>0</v>
      </c>
      <c r="AR12" s="225">
        <f t="shared" si="13"/>
        <v>40</v>
      </c>
      <c r="AS12" s="225">
        <f t="shared" si="14"/>
        <v>0</v>
      </c>
      <c r="AT12" s="225">
        <f t="shared" si="15"/>
        <v>70</v>
      </c>
      <c r="AU12" s="225">
        <f t="shared" si="16"/>
        <v>80</v>
      </c>
      <c r="AV12" s="225"/>
      <c r="AW12" s="225">
        <f t="shared" si="17"/>
        <v>100</v>
      </c>
      <c r="AX12" s="225">
        <f t="shared" si="18"/>
        <v>0</v>
      </c>
      <c r="AY12" s="225">
        <f t="shared" si="47"/>
        <v>0</v>
      </c>
      <c r="AZ12" s="225"/>
      <c r="BA12" s="221">
        <f t="shared" si="48"/>
        <v>0</v>
      </c>
      <c r="BB12" s="221"/>
      <c r="BC12" s="221">
        <f t="shared" si="19"/>
        <v>0</v>
      </c>
      <c r="BE12" s="225"/>
      <c r="BF12" s="225"/>
      <c r="BG12" s="225">
        <f t="shared" si="49"/>
        <v>290</v>
      </c>
      <c r="BH12" s="227"/>
      <c r="BI12" s="225" t="str">
        <f t="shared" si="50"/>
        <v/>
      </c>
      <c r="BJ12" s="225" t="str">
        <f t="shared" si="20"/>
        <v/>
      </c>
      <c r="BK12" s="225" t="str">
        <f t="shared" si="21"/>
        <v/>
      </c>
      <c r="BL12" s="225" t="str">
        <f t="shared" si="22"/>
        <v/>
      </c>
      <c r="BM12" s="225" t="str">
        <f t="shared" si="23"/>
        <v/>
      </c>
      <c r="BN12" s="225" t="str">
        <f t="shared" si="24"/>
        <v xml:space="preserve">*Jamb Species not stock </v>
      </c>
      <c r="BO12" s="225" t="str">
        <f t="shared" si="25"/>
        <v/>
      </c>
      <c r="BP12" s="225" t="str">
        <f t="shared" si="26"/>
        <v xml:space="preserve">*Casing Profile not stock </v>
      </c>
      <c r="BQ12" s="225" t="str">
        <f t="shared" si="27"/>
        <v xml:space="preserve">*Casing width not stock </v>
      </c>
      <c r="BR12" s="225" t="str">
        <f t="shared" si="28"/>
        <v/>
      </c>
      <c r="BS12" s="225" t="str">
        <f t="shared" si="29"/>
        <v xml:space="preserve">*Stop/Mull Profile not stock </v>
      </c>
      <c r="BT12" s="225" t="str">
        <f t="shared" si="30"/>
        <v/>
      </c>
      <c r="BU12" s="225" t="str">
        <f t="shared" si="31"/>
        <v/>
      </c>
      <c r="BV12" s="225" t="str">
        <f t="shared" si="32"/>
        <v/>
      </c>
      <c r="BW12" s="225" t="str">
        <f t="shared" si="33"/>
        <v/>
      </c>
      <c r="BX12" s="225" t="str">
        <f t="shared" si="34"/>
        <v/>
      </c>
      <c r="BY12" s="225" t="str">
        <f t="shared" si="35"/>
        <v/>
      </c>
      <c r="BZ12" s="225" t="str">
        <f t="shared" si="36"/>
        <v/>
      </c>
      <c r="CA12" s="225" t="str">
        <f t="shared" si="37"/>
        <v/>
      </c>
      <c r="CC12" s="228" t="str">
        <f t="shared" si="38"/>
        <v>- Invalid Line -</v>
      </c>
      <c r="CF12" s="229"/>
      <c r="CH12" s="230">
        <f t="shared" si="39"/>
        <v>0</v>
      </c>
      <c r="CI12" s="230">
        <f t="shared" si="51"/>
        <v>0</v>
      </c>
      <c r="CJ12" s="230">
        <f t="shared" si="40"/>
        <v>0</v>
      </c>
      <c r="CK12" s="230">
        <f t="shared" si="52"/>
        <v>0</v>
      </c>
      <c r="CL12" s="230">
        <f t="shared" si="53"/>
        <v>0</v>
      </c>
      <c r="CM12" s="230">
        <f t="shared" si="54"/>
        <v>0</v>
      </c>
      <c r="CN12" s="230">
        <f t="shared" si="55"/>
        <v>0</v>
      </c>
      <c r="CO12" s="230">
        <f t="shared" si="41"/>
        <v>0</v>
      </c>
      <c r="CP12" s="230">
        <f t="shared" si="56"/>
        <v>0</v>
      </c>
      <c r="CQ12" s="230" t="str">
        <f t="shared" si="57"/>
        <v/>
      </c>
    </row>
    <row r="13" spans="1:97" s="27" customFormat="1" ht="35.1" customHeight="1" x14ac:dyDescent="0.45">
      <c r="A13" s="231">
        <v>5</v>
      </c>
      <c r="B13" s="128"/>
      <c r="C13" s="128"/>
      <c r="D13" s="129" t="s">
        <v>38</v>
      </c>
      <c r="E13" s="88"/>
      <c r="F13" s="88"/>
      <c r="G13" s="93"/>
      <c r="H13" s="94"/>
      <c r="I13" s="89"/>
      <c r="J13" s="91"/>
      <c r="K13" s="90"/>
      <c r="L13" s="99" t="str">
        <f t="shared" si="42"/>
        <v/>
      </c>
      <c r="M13" s="89">
        <f t="shared" si="43"/>
        <v>75</v>
      </c>
      <c r="N13" s="87"/>
      <c r="O13" s="217" t="str">
        <f t="shared" si="2"/>
        <v>- Invalid Line -</v>
      </c>
      <c r="P13" s="25"/>
      <c r="Q13" s="133">
        <f t="shared" si="44"/>
        <v>0</v>
      </c>
      <c r="R13" s="96" t="e">
        <f>+#REF!</f>
        <v>#REF!</v>
      </c>
      <c r="S13" s="96" t="e">
        <f>+#REF!</f>
        <v>#REF!</v>
      </c>
      <c r="T13" s="26"/>
      <c r="U13" s="26"/>
      <c r="V13" s="26"/>
      <c r="W13" s="26"/>
      <c r="X13" s="96" t="e">
        <f t="shared" si="45"/>
        <v>#REF!</v>
      </c>
      <c r="Y13" s="25"/>
      <c r="AA13" s="218">
        <f t="shared" si="46"/>
        <v>0</v>
      </c>
      <c r="AB13" s="219"/>
      <c r="AC13" s="220"/>
      <c r="AH13" s="221" t="str">
        <f t="shared" si="5"/>
        <v/>
      </c>
      <c r="AI13" s="221" t="str">
        <f t="shared" si="6"/>
        <v/>
      </c>
      <c r="AK13" s="223"/>
      <c r="AL13" s="224">
        <f t="shared" si="7"/>
        <v>1</v>
      </c>
      <c r="AM13" s="225">
        <f t="shared" si="8"/>
        <v>0</v>
      </c>
      <c r="AN13" s="225">
        <f t="shared" si="9"/>
        <v>0</v>
      </c>
      <c r="AO13" s="224">
        <f t="shared" si="10"/>
        <v>0</v>
      </c>
      <c r="AP13" s="226">
        <f t="shared" si="11"/>
        <v>0</v>
      </c>
      <c r="AQ13" s="226">
        <f t="shared" si="12"/>
        <v>0</v>
      </c>
      <c r="AR13" s="225">
        <f t="shared" si="13"/>
        <v>40</v>
      </c>
      <c r="AS13" s="225">
        <f t="shared" si="14"/>
        <v>0</v>
      </c>
      <c r="AT13" s="225">
        <f t="shared" si="15"/>
        <v>70</v>
      </c>
      <c r="AU13" s="225">
        <f t="shared" si="16"/>
        <v>80</v>
      </c>
      <c r="AV13" s="225"/>
      <c r="AW13" s="225">
        <f t="shared" si="17"/>
        <v>100</v>
      </c>
      <c r="AX13" s="225">
        <f t="shared" si="18"/>
        <v>0</v>
      </c>
      <c r="AY13" s="225">
        <f t="shared" si="47"/>
        <v>0</v>
      </c>
      <c r="AZ13" s="225"/>
      <c r="BA13" s="221">
        <f t="shared" si="48"/>
        <v>0</v>
      </c>
      <c r="BB13" s="221"/>
      <c r="BC13" s="221">
        <f t="shared" si="19"/>
        <v>0</v>
      </c>
      <c r="BE13" s="225"/>
      <c r="BF13" s="225"/>
      <c r="BG13" s="225">
        <f t="shared" si="49"/>
        <v>290</v>
      </c>
      <c r="BH13" s="227"/>
      <c r="BI13" s="225" t="str">
        <f t="shared" si="50"/>
        <v/>
      </c>
      <c r="BJ13" s="225" t="str">
        <f t="shared" si="20"/>
        <v/>
      </c>
      <c r="BK13" s="225" t="str">
        <f t="shared" si="21"/>
        <v/>
      </c>
      <c r="BL13" s="225" t="str">
        <f t="shared" si="22"/>
        <v/>
      </c>
      <c r="BM13" s="225" t="str">
        <f t="shared" si="23"/>
        <v/>
      </c>
      <c r="BN13" s="225" t="str">
        <f t="shared" si="24"/>
        <v xml:space="preserve">*Jamb Species not stock </v>
      </c>
      <c r="BO13" s="225" t="str">
        <f t="shared" si="25"/>
        <v/>
      </c>
      <c r="BP13" s="225" t="str">
        <f t="shared" si="26"/>
        <v xml:space="preserve">*Casing Profile not stock </v>
      </c>
      <c r="BQ13" s="225" t="str">
        <f t="shared" si="27"/>
        <v xml:space="preserve">*Casing width not stock </v>
      </c>
      <c r="BR13" s="225" t="str">
        <f t="shared" si="28"/>
        <v/>
      </c>
      <c r="BS13" s="225" t="str">
        <f t="shared" si="29"/>
        <v xml:space="preserve">*Stop/Mull Profile not stock </v>
      </c>
      <c r="BT13" s="225" t="str">
        <f t="shared" si="30"/>
        <v/>
      </c>
      <c r="BU13" s="225" t="str">
        <f t="shared" si="31"/>
        <v/>
      </c>
      <c r="BV13" s="225" t="str">
        <f t="shared" si="32"/>
        <v/>
      </c>
      <c r="BW13" s="225" t="str">
        <f t="shared" si="33"/>
        <v/>
      </c>
      <c r="BX13" s="225" t="str">
        <f t="shared" si="34"/>
        <v/>
      </c>
      <c r="BY13" s="225" t="str">
        <f t="shared" si="35"/>
        <v/>
      </c>
      <c r="BZ13" s="225" t="str">
        <f t="shared" si="36"/>
        <v/>
      </c>
      <c r="CA13" s="225" t="str">
        <f t="shared" si="37"/>
        <v/>
      </c>
      <c r="CC13" s="228" t="str">
        <f t="shared" si="38"/>
        <v>- Invalid Line -</v>
      </c>
      <c r="CF13" s="229"/>
      <c r="CH13" s="230">
        <f t="shared" si="39"/>
        <v>0</v>
      </c>
      <c r="CI13" s="230">
        <f t="shared" si="51"/>
        <v>0</v>
      </c>
      <c r="CJ13" s="230">
        <f t="shared" si="40"/>
        <v>0</v>
      </c>
      <c r="CK13" s="230">
        <f t="shared" si="52"/>
        <v>0</v>
      </c>
      <c r="CL13" s="230">
        <f t="shared" si="53"/>
        <v>0</v>
      </c>
      <c r="CM13" s="230">
        <f t="shared" si="54"/>
        <v>0</v>
      </c>
      <c r="CN13" s="230">
        <f t="shared" si="55"/>
        <v>0</v>
      </c>
      <c r="CO13" s="230">
        <f t="shared" si="41"/>
        <v>0</v>
      </c>
      <c r="CP13" s="230">
        <f t="shared" si="56"/>
        <v>0</v>
      </c>
      <c r="CQ13" s="230" t="str">
        <f t="shared" si="57"/>
        <v/>
      </c>
    </row>
    <row r="14" spans="1:97" s="27" customFormat="1" ht="35.1" customHeight="1" x14ac:dyDescent="0.45">
      <c r="A14" s="231">
        <v>6</v>
      </c>
      <c r="B14" s="128"/>
      <c r="C14" s="128"/>
      <c r="D14" s="129" t="s">
        <v>38</v>
      </c>
      <c r="E14" s="88"/>
      <c r="F14" s="88"/>
      <c r="G14" s="93"/>
      <c r="H14" s="94"/>
      <c r="I14" s="89"/>
      <c r="J14" s="91"/>
      <c r="K14" s="90"/>
      <c r="L14" s="99" t="str">
        <f t="shared" si="42"/>
        <v/>
      </c>
      <c r="M14" s="89">
        <f t="shared" si="43"/>
        <v>75</v>
      </c>
      <c r="N14" s="87"/>
      <c r="O14" s="217" t="str">
        <f t="shared" si="2"/>
        <v>- Invalid Line -</v>
      </c>
      <c r="P14" s="25"/>
      <c r="Q14" s="133">
        <f t="shared" si="44"/>
        <v>0</v>
      </c>
      <c r="R14" s="96" t="e">
        <f>+#REF!</f>
        <v>#REF!</v>
      </c>
      <c r="S14" s="96" t="e">
        <f>+#REF!</f>
        <v>#REF!</v>
      </c>
      <c r="T14" s="26"/>
      <c r="U14" s="26"/>
      <c r="V14" s="26"/>
      <c r="W14" s="26"/>
      <c r="X14" s="96" t="e">
        <f t="shared" si="45"/>
        <v>#REF!</v>
      </c>
      <c r="Y14" s="25"/>
      <c r="AA14" s="218">
        <f t="shared" si="46"/>
        <v>0</v>
      </c>
      <c r="AB14" s="219"/>
      <c r="AC14" s="220"/>
      <c r="AH14" s="221" t="str">
        <f t="shared" si="5"/>
        <v/>
      </c>
      <c r="AI14" s="221" t="str">
        <f t="shared" si="6"/>
        <v/>
      </c>
      <c r="AK14" s="223"/>
      <c r="AL14" s="224">
        <f t="shared" si="7"/>
        <v>1</v>
      </c>
      <c r="AM14" s="225">
        <f t="shared" si="8"/>
        <v>0</v>
      </c>
      <c r="AN14" s="225">
        <f t="shared" si="9"/>
        <v>0</v>
      </c>
      <c r="AO14" s="224">
        <f t="shared" si="10"/>
        <v>0</v>
      </c>
      <c r="AP14" s="226">
        <f t="shared" si="11"/>
        <v>0</v>
      </c>
      <c r="AQ14" s="226">
        <f t="shared" si="12"/>
        <v>0</v>
      </c>
      <c r="AR14" s="225">
        <f t="shared" si="13"/>
        <v>40</v>
      </c>
      <c r="AS14" s="225">
        <f t="shared" si="14"/>
        <v>0</v>
      </c>
      <c r="AT14" s="225">
        <f t="shared" si="15"/>
        <v>70</v>
      </c>
      <c r="AU14" s="225">
        <f t="shared" si="16"/>
        <v>80</v>
      </c>
      <c r="AV14" s="225"/>
      <c r="AW14" s="225">
        <f t="shared" si="17"/>
        <v>100</v>
      </c>
      <c r="AX14" s="225">
        <f t="shared" si="18"/>
        <v>0</v>
      </c>
      <c r="AY14" s="225">
        <f t="shared" si="47"/>
        <v>0</v>
      </c>
      <c r="AZ14" s="225"/>
      <c r="BA14" s="221">
        <f t="shared" si="48"/>
        <v>0</v>
      </c>
      <c r="BB14" s="221"/>
      <c r="BC14" s="221">
        <f t="shared" si="19"/>
        <v>0</v>
      </c>
      <c r="BE14" s="225"/>
      <c r="BF14" s="225"/>
      <c r="BG14" s="225">
        <f t="shared" si="49"/>
        <v>290</v>
      </c>
      <c r="BH14" s="227"/>
      <c r="BI14" s="225" t="str">
        <f t="shared" si="50"/>
        <v/>
      </c>
      <c r="BJ14" s="225" t="str">
        <f t="shared" si="20"/>
        <v/>
      </c>
      <c r="BK14" s="225" t="str">
        <f t="shared" si="21"/>
        <v/>
      </c>
      <c r="BL14" s="225" t="str">
        <f t="shared" si="22"/>
        <v/>
      </c>
      <c r="BM14" s="225" t="str">
        <f t="shared" si="23"/>
        <v/>
      </c>
      <c r="BN14" s="225" t="str">
        <f t="shared" si="24"/>
        <v xml:space="preserve">*Jamb Species not stock </v>
      </c>
      <c r="BO14" s="225" t="str">
        <f t="shared" si="25"/>
        <v/>
      </c>
      <c r="BP14" s="225" t="str">
        <f t="shared" si="26"/>
        <v xml:space="preserve">*Casing Profile not stock </v>
      </c>
      <c r="BQ14" s="225" t="str">
        <f t="shared" si="27"/>
        <v xml:space="preserve">*Casing width not stock </v>
      </c>
      <c r="BR14" s="225" t="str">
        <f t="shared" si="28"/>
        <v/>
      </c>
      <c r="BS14" s="225" t="str">
        <f t="shared" si="29"/>
        <v xml:space="preserve">*Stop/Mull Profile not stock </v>
      </c>
      <c r="BT14" s="225" t="str">
        <f t="shared" si="30"/>
        <v/>
      </c>
      <c r="BU14" s="225" t="str">
        <f t="shared" si="31"/>
        <v/>
      </c>
      <c r="BV14" s="225" t="str">
        <f t="shared" si="32"/>
        <v/>
      </c>
      <c r="BW14" s="225" t="str">
        <f t="shared" si="33"/>
        <v/>
      </c>
      <c r="BX14" s="225" t="str">
        <f t="shared" si="34"/>
        <v/>
      </c>
      <c r="BY14" s="225" t="str">
        <f t="shared" si="35"/>
        <v/>
      </c>
      <c r="BZ14" s="225" t="str">
        <f t="shared" si="36"/>
        <v/>
      </c>
      <c r="CA14" s="225" t="str">
        <f t="shared" si="37"/>
        <v/>
      </c>
      <c r="CC14" s="228" t="str">
        <f t="shared" si="38"/>
        <v>- Invalid Line -</v>
      </c>
      <c r="CF14" s="229"/>
      <c r="CH14" s="230">
        <f t="shared" si="39"/>
        <v>0</v>
      </c>
      <c r="CI14" s="230">
        <f t="shared" si="51"/>
        <v>0</v>
      </c>
      <c r="CJ14" s="230">
        <f t="shared" si="40"/>
        <v>0</v>
      </c>
      <c r="CK14" s="230">
        <f t="shared" si="52"/>
        <v>0</v>
      </c>
      <c r="CL14" s="230">
        <f t="shared" si="53"/>
        <v>0</v>
      </c>
      <c r="CM14" s="230">
        <f t="shared" si="54"/>
        <v>0</v>
      </c>
      <c r="CN14" s="230">
        <f t="shared" si="55"/>
        <v>0</v>
      </c>
      <c r="CO14" s="230">
        <f t="shared" si="41"/>
        <v>0</v>
      </c>
      <c r="CP14" s="230">
        <f t="shared" si="56"/>
        <v>0</v>
      </c>
      <c r="CQ14" s="230" t="str">
        <f t="shared" si="57"/>
        <v/>
      </c>
    </row>
    <row r="15" spans="1:97" s="27" customFormat="1" ht="35.1" customHeight="1" x14ac:dyDescent="0.45">
      <c r="A15" s="231">
        <v>7</v>
      </c>
      <c r="B15" s="128"/>
      <c r="C15" s="128"/>
      <c r="D15" s="129" t="s">
        <v>38</v>
      </c>
      <c r="E15" s="88"/>
      <c r="F15" s="88"/>
      <c r="G15" s="93"/>
      <c r="H15" s="94"/>
      <c r="I15" s="89"/>
      <c r="J15" s="91"/>
      <c r="K15" s="90"/>
      <c r="L15" s="99" t="str">
        <f t="shared" si="42"/>
        <v/>
      </c>
      <c r="M15" s="89">
        <f t="shared" si="43"/>
        <v>75</v>
      </c>
      <c r="N15" s="87"/>
      <c r="O15" s="217" t="str">
        <f t="shared" si="2"/>
        <v>- Invalid Line -</v>
      </c>
      <c r="P15" s="25"/>
      <c r="Q15" s="133">
        <f t="shared" si="44"/>
        <v>0</v>
      </c>
      <c r="R15" s="96" t="e">
        <f>+#REF!</f>
        <v>#REF!</v>
      </c>
      <c r="S15" s="96" t="e">
        <f>+#REF!</f>
        <v>#REF!</v>
      </c>
      <c r="T15" s="26"/>
      <c r="U15" s="26"/>
      <c r="V15" s="26"/>
      <c r="W15" s="26"/>
      <c r="X15" s="96" t="e">
        <f t="shared" si="45"/>
        <v>#REF!</v>
      </c>
      <c r="Y15" s="25"/>
      <c r="AA15" s="218">
        <f t="shared" si="46"/>
        <v>0</v>
      </c>
      <c r="AB15" s="219"/>
      <c r="AC15" s="220"/>
      <c r="AH15" s="221" t="str">
        <f t="shared" si="5"/>
        <v/>
      </c>
      <c r="AI15" s="221" t="str">
        <f t="shared" si="6"/>
        <v/>
      </c>
      <c r="AK15" s="223"/>
      <c r="AL15" s="224">
        <f t="shared" si="7"/>
        <v>1</v>
      </c>
      <c r="AM15" s="225">
        <f t="shared" si="8"/>
        <v>0</v>
      </c>
      <c r="AN15" s="225">
        <f t="shared" si="9"/>
        <v>0</v>
      </c>
      <c r="AO15" s="224">
        <f t="shared" si="10"/>
        <v>0</v>
      </c>
      <c r="AP15" s="226">
        <f t="shared" si="11"/>
        <v>0</v>
      </c>
      <c r="AQ15" s="226">
        <f t="shared" si="12"/>
        <v>0</v>
      </c>
      <c r="AR15" s="225">
        <f t="shared" si="13"/>
        <v>40</v>
      </c>
      <c r="AS15" s="225">
        <f t="shared" si="14"/>
        <v>0</v>
      </c>
      <c r="AT15" s="225">
        <f t="shared" si="15"/>
        <v>70</v>
      </c>
      <c r="AU15" s="225">
        <f t="shared" si="16"/>
        <v>80</v>
      </c>
      <c r="AV15" s="225"/>
      <c r="AW15" s="225">
        <f t="shared" si="17"/>
        <v>100</v>
      </c>
      <c r="AX15" s="225">
        <f t="shared" si="18"/>
        <v>0</v>
      </c>
      <c r="AY15" s="225">
        <f t="shared" si="47"/>
        <v>0</v>
      </c>
      <c r="AZ15" s="225"/>
      <c r="BA15" s="221">
        <f t="shared" si="48"/>
        <v>0</v>
      </c>
      <c r="BB15" s="221"/>
      <c r="BC15" s="221">
        <f t="shared" si="19"/>
        <v>0</v>
      </c>
      <c r="BE15" s="225"/>
      <c r="BF15" s="225"/>
      <c r="BG15" s="225">
        <f t="shared" si="49"/>
        <v>290</v>
      </c>
      <c r="BH15" s="227"/>
      <c r="BI15" s="225" t="str">
        <f t="shared" si="50"/>
        <v/>
      </c>
      <c r="BJ15" s="225" t="str">
        <f t="shared" si="20"/>
        <v/>
      </c>
      <c r="BK15" s="225" t="str">
        <f t="shared" si="21"/>
        <v/>
      </c>
      <c r="BL15" s="225" t="str">
        <f t="shared" si="22"/>
        <v/>
      </c>
      <c r="BM15" s="225" t="str">
        <f t="shared" si="23"/>
        <v/>
      </c>
      <c r="BN15" s="225" t="str">
        <f t="shared" si="24"/>
        <v xml:space="preserve">*Jamb Species not stock </v>
      </c>
      <c r="BO15" s="225" t="str">
        <f t="shared" si="25"/>
        <v/>
      </c>
      <c r="BP15" s="225" t="str">
        <f t="shared" si="26"/>
        <v xml:space="preserve">*Casing Profile not stock </v>
      </c>
      <c r="BQ15" s="225" t="str">
        <f t="shared" si="27"/>
        <v xml:space="preserve">*Casing width not stock </v>
      </c>
      <c r="BR15" s="225" t="str">
        <f t="shared" si="28"/>
        <v/>
      </c>
      <c r="BS15" s="225" t="str">
        <f t="shared" si="29"/>
        <v xml:space="preserve">*Stop/Mull Profile not stock </v>
      </c>
      <c r="BT15" s="225" t="str">
        <f t="shared" si="30"/>
        <v/>
      </c>
      <c r="BU15" s="225" t="str">
        <f t="shared" si="31"/>
        <v/>
      </c>
      <c r="BV15" s="225" t="str">
        <f t="shared" si="32"/>
        <v/>
      </c>
      <c r="BW15" s="225" t="str">
        <f t="shared" si="33"/>
        <v/>
      </c>
      <c r="BX15" s="225" t="str">
        <f t="shared" si="34"/>
        <v/>
      </c>
      <c r="BY15" s="225" t="str">
        <f t="shared" si="35"/>
        <v/>
      </c>
      <c r="BZ15" s="225" t="str">
        <f t="shared" si="36"/>
        <v/>
      </c>
      <c r="CA15" s="225" t="str">
        <f t="shared" si="37"/>
        <v/>
      </c>
      <c r="CC15" s="228" t="str">
        <f t="shared" si="38"/>
        <v>- Invalid Line -</v>
      </c>
      <c r="CF15" s="229"/>
      <c r="CH15" s="230">
        <f t="shared" si="39"/>
        <v>0</v>
      </c>
      <c r="CI15" s="230">
        <f t="shared" si="51"/>
        <v>0</v>
      </c>
      <c r="CJ15" s="230">
        <f t="shared" si="40"/>
        <v>0</v>
      </c>
      <c r="CK15" s="230">
        <f t="shared" si="52"/>
        <v>0</v>
      </c>
      <c r="CL15" s="230">
        <f t="shared" si="53"/>
        <v>0</v>
      </c>
      <c r="CM15" s="230">
        <f t="shared" si="54"/>
        <v>0</v>
      </c>
      <c r="CN15" s="230">
        <f t="shared" si="55"/>
        <v>0</v>
      </c>
      <c r="CO15" s="230">
        <f t="shared" si="41"/>
        <v>0</v>
      </c>
      <c r="CP15" s="230">
        <f t="shared" si="56"/>
        <v>0</v>
      </c>
      <c r="CQ15" s="230" t="str">
        <f t="shared" si="57"/>
        <v/>
      </c>
    </row>
    <row r="16" spans="1:97" s="27" customFormat="1" ht="35.1" customHeight="1" x14ac:dyDescent="0.45">
      <c r="A16" s="231">
        <v>8</v>
      </c>
      <c r="B16" s="128"/>
      <c r="C16" s="128"/>
      <c r="D16" s="129" t="s">
        <v>38</v>
      </c>
      <c r="E16" s="88"/>
      <c r="F16" s="88"/>
      <c r="G16" s="93"/>
      <c r="H16" s="94"/>
      <c r="I16" s="89"/>
      <c r="J16" s="91"/>
      <c r="K16" s="90"/>
      <c r="L16" s="99" t="str">
        <f t="shared" si="42"/>
        <v/>
      </c>
      <c r="M16" s="89">
        <f>IF(M15="","",+M15)</f>
        <v>75</v>
      </c>
      <c r="N16" s="87"/>
      <c r="O16" s="217" t="str">
        <f t="shared" si="2"/>
        <v>- Invalid Line -</v>
      </c>
      <c r="P16" s="25"/>
      <c r="Q16" s="133">
        <f t="shared" si="44"/>
        <v>0</v>
      </c>
      <c r="R16" s="96" t="e">
        <f>+#REF!</f>
        <v>#REF!</v>
      </c>
      <c r="S16" s="96" t="e">
        <f>+#REF!</f>
        <v>#REF!</v>
      </c>
      <c r="T16" s="26"/>
      <c r="U16" s="26"/>
      <c r="V16" s="26"/>
      <c r="W16" s="26"/>
      <c r="X16" s="96" t="e">
        <f t="shared" si="45"/>
        <v>#REF!</v>
      </c>
      <c r="Y16" s="25"/>
      <c r="AA16" s="218">
        <f t="shared" si="46"/>
        <v>0</v>
      </c>
      <c r="AB16" s="219"/>
      <c r="AC16" s="220"/>
      <c r="AH16" s="221" t="str">
        <f t="shared" si="5"/>
        <v/>
      </c>
      <c r="AI16" s="221" t="str">
        <f t="shared" si="6"/>
        <v/>
      </c>
      <c r="AK16" s="223"/>
      <c r="AL16" s="224">
        <f t="shared" si="7"/>
        <v>1</v>
      </c>
      <c r="AM16" s="225">
        <f t="shared" si="8"/>
        <v>0</v>
      </c>
      <c r="AN16" s="225">
        <f t="shared" si="9"/>
        <v>0</v>
      </c>
      <c r="AO16" s="224">
        <f t="shared" si="10"/>
        <v>0</v>
      </c>
      <c r="AP16" s="226">
        <f t="shared" si="11"/>
        <v>0</v>
      </c>
      <c r="AQ16" s="226">
        <f t="shared" si="12"/>
        <v>0</v>
      </c>
      <c r="AR16" s="225">
        <f t="shared" si="13"/>
        <v>40</v>
      </c>
      <c r="AS16" s="225">
        <f t="shared" si="14"/>
        <v>0</v>
      </c>
      <c r="AT16" s="225">
        <f t="shared" si="15"/>
        <v>70</v>
      </c>
      <c r="AU16" s="225">
        <f t="shared" si="16"/>
        <v>80</v>
      </c>
      <c r="AV16" s="225"/>
      <c r="AW16" s="225">
        <f t="shared" si="17"/>
        <v>100</v>
      </c>
      <c r="AX16" s="225">
        <f t="shared" si="18"/>
        <v>0</v>
      </c>
      <c r="AY16" s="225">
        <f t="shared" si="47"/>
        <v>0</v>
      </c>
      <c r="AZ16" s="225"/>
      <c r="BA16" s="221">
        <f t="shared" si="48"/>
        <v>0</v>
      </c>
      <c r="BB16" s="221"/>
      <c r="BC16" s="221">
        <f t="shared" si="19"/>
        <v>0</v>
      </c>
      <c r="BE16" s="225"/>
      <c r="BF16" s="225"/>
      <c r="BG16" s="225">
        <f t="shared" si="49"/>
        <v>290</v>
      </c>
      <c r="BH16" s="227"/>
      <c r="BI16" s="225" t="str">
        <f t="shared" si="50"/>
        <v/>
      </c>
      <c r="BJ16" s="225" t="str">
        <f t="shared" si="20"/>
        <v/>
      </c>
      <c r="BK16" s="225" t="str">
        <f t="shared" si="21"/>
        <v/>
      </c>
      <c r="BL16" s="225" t="str">
        <f t="shared" si="22"/>
        <v/>
      </c>
      <c r="BM16" s="225" t="str">
        <f t="shared" si="23"/>
        <v/>
      </c>
      <c r="BN16" s="225" t="str">
        <f t="shared" si="24"/>
        <v xml:space="preserve">*Jamb Species not stock </v>
      </c>
      <c r="BO16" s="225" t="str">
        <f t="shared" si="25"/>
        <v/>
      </c>
      <c r="BP16" s="225" t="str">
        <f t="shared" si="26"/>
        <v xml:space="preserve">*Casing Profile not stock </v>
      </c>
      <c r="BQ16" s="225" t="str">
        <f t="shared" si="27"/>
        <v xml:space="preserve">*Casing width not stock </v>
      </c>
      <c r="BR16" s="225" t="str">
        <f t="shared" si="28"/>
        <v/>
      </c>
      <c r="BS16" s="225" t="str">
        <f t="shared" si="29"/>
        <v xml:space="preserve">*Stop/Mull Profile not stock </v>
      </c>
      <c r="BT16" s="225" t="str">
        <f t="shared" si="30"/>
        <v/>
      </c>
      <c r="BU16" s="225" t="str">
        <f t="shared" si="31"/>
        <v/>
      </c>
      <c r="BV16" s="225" t="str">
        <f t="shared" si="32"/>
        <v/>
      </c>
      <c r="BW16" s="225" t="str">
        <f t="shared" si="33"/>
        <v/>
      </c>
      <c r="BX16" s="225" t="str">
        <f t="shared" si="34"/>
        <v/>
      </c>
      <c r="BY16" s="225" t="str">
        <f t="shared" si="35"/>
        <v/>
      </c>
      <c r="BZ16" s="225" t="str">
        <f t="shared" si="36"/>
        <v/>
      </c>
      <c r="CA16" s="225" t="str">
        <f t="shared" si="37"/>
        <v/>
      </c>
      <c r="CC16" s="228" t="str">
        <f t="shared" si="38"/>
        <v>- Invalid Line -</v>
      </c>
      <c r="CF16" s="229"/>
      <c r="CH16" s="230">
        <f t="shared" si="39"/>
        <v>0</v>
      </c>
      <c r="CI16" s="230">
        <f t="shared" si="51"/>
        <v>0</v>
      </c>
      <c r="CJ16" s="230">
        <f t="shared" si="40"/>
        <v>0</v>
      </c>
      <c r="CK16" s="230">
        <f t="shared" si="52"/>
        <v>0</v>
      </c>
      <c r="CL16" s="230">
        <f t="shared" si="53"/>
        <v>0</v>
      </c>
      <c r="CM16" s="230">
        <f t="shared" si="54"/>
        <v>0</v>
      </c>
      <c r="CN16" s="230">
        <f t="shared" si="55"/>
        <v>0</v>
      </c>
      <c r="CO16" s="230">
        <f t="shared" si="41"/>
        <v>0</v>
      </c>
      <c r="CP16" s="230">
        <f t="shared" si="56"/>
        <v>0</v>
      </c>
      <c r="CQ16" s="230" t="str">
        <f t="shared" si="57"/>
        <v/>
      </c>
    </row>
    <row r="17" spans="1:95" s="27" customFormat="1" ht="35.1" customHeight="1" x14ac:dyDescent="0.45">
      <c r="A17" s="231">
        <v>9</v>
      </c>
      <c r="B17" s="128"/>
      <c r="C17" s="128"/>
      <c r="D17" s="129" t="s">
        <v>38</v>
      </c>
      <c r="E17" s="88"/>
      <c r="F17" s="88"/>
      <c r="G17" s="93"/>
      <c r="H17" s="94"/>
      <c r="I17" s="89"/>
      <c r="J17" s="91"/>
      <c r="K17" s="90"/>
      <c r="L17" s="99" t="str">
        <f t="shared" si="42"/>
        <v/>
      </c>
      <c r="M17" s="89">
        <f>IF(M16="","",+M16)</f>
        <v>75</v>
      </c>
      <c r="N17" s="87"/>
      <c r="O17" s="217" t="str">
        <f t="shared" si="2"/>
        <v>- Invalid Line -</v>
      </c>
      <c r="P17" s="25"/>
      <c r="Q17" s="133">
        <f t="shared" si="44"/>
        <v>0</v>
      </c>
      <c r="R17" s="96" t="e">
        <f>+#REF!</f>
        <v>#REF!</v>
      </c>
      <c r="S17" s="96" t="e">
        <f>+#REF!</f>
        <v>#REF!</v>
      </c>
      <c r="T17" s="26"/>
      <c r="U17" s="26"/>
      <c r="V17" s="26"/>
      <c r="W17" s="26"/>
      <c r="X17" s="96" t="e">
        <f t="shared" si="45"/>
        <v>#REF!</v>
      </c>
      <c r="Y17" s="25"/>
      <c r="AA17" s="218">
        <f t="shared" si="46"/>
        <v>0</v>
      </c>
      <c r="AB17" s="219"/>
      <c r="AC17" s="220"/>
      <c r="AH17" s="221" t="str">
        <f t="shared" si="5"/>
        <v/>
      </c>
      <c r="AI17" s="221" t="str">
        <f t="shared" si="6"/>
        <v/>
      </c>
      <c r="AK17" s="223"/>
      <c r="AL17" s="224">
        <f t="shared" si="7"/>
        <v>1</v>
      </c>
      <c r="AM17" s="225">
        <f t="shared" si="8"/>
        <v>0</v>
      </c>
      <c r="AN17" s="225">
        <f t="shared" si="9"/>
        <v>0</v>
      </c>
      <c r="AO17" s="224">
        <f t="shared" si="10"/>
        <v>0</v>
      </c>
      <c r="AP17" s="226">
        <f t="shared" si="11"/>
        <v>0</v>
      </c>
      <c r="AQ17" s="226">
        <f t="shared" si="12"/>
        <v>0</v>
      </c>
      <c r="AR17" s="225">
        <f t="shared" si="13"/>
        <v>40</v>
      </c>
      <c r="AS17" s="225">
        <f t="shared" si="14"/>
        <v>0</v>
      </c>
      <c r="AT17" s="225">
        <f t="shared" si="15"/>
        <v>70</v>
      </c>
      <c r="AU17" s="225">
        <f t="shared" si="16"/>
        <v>80</v>
      </c>
      <c r="AV17" s="225"/>
      <c r="AW17" s="225">
        <f t="shared" si="17"/>
        <v>100</v>
      </c>
      <c r="AX17" s="225">
        <f t="shared" si="18"/>
        <v>0</v>
      </c>
      <c r="AY17" s="225">
        <f t="shared" si="47"/>
        <v>0</v>
      </c>
      <c r="AZ17" s="225"/>
      <c r="BA17" s="221">
        <f t="shared" si="48"/>
        <v>0</v>
      </c>
      <c r="BB17" s="221"/>
      <c r="BC17" s="221">
        <f t="shared" si="19"/>
        <v>0</v>
      </c>
      <c r="BE17" s="225"/>
      <c r="BF17" s="225"/>
      <c r="BG17" s="225">
        <f t="shared" si="49"/>
        <v>290</v>
      </c>
      <c r="BH17" s="227"/>
      <c r="BI17" s="225" t="str">
        <f t="shared" si="50"/>
        <v/>
      </c>
      <c r="BJ17" s="225" t="str">
        <f t="shared" si="20"/>
        <v/>
      </c>
      <c r="BK17" s="225" t="str">
        <f t="shared" si="21"/>
        <v/>
      </c>
      <c r="BL17" s="225" t="str">
        <f t="shared" si="22"/>
        <v/>
      </c>
      <c r="BM17" s="225" t="str">
        <f t="shared" si="23"/>
        <v/>
      </c>
      <c r="BN17" s="225" t="str">
        <f t="shared" si="24"/>
        <v xml:space="preserve">*Jamb Species not stock </v>
      </c>
      <c r="BO17" s="225" t="str">
        <f t="shared" si="25"/>
        <v/>
      </c>
      <c r="BP17" s="225" t="str">
        <f t="shared" si="26"/>
        <v xml:space="preserve">*Casing Profile not stock </v>
      </c>
      <c r="BQ17" s="225" t="str">
        <f t="shared" si="27"/>
        <v xml:space="preserve">*Casing width not stock </v>
      </c>
      <c r="BR17" s="225" t="str">
        <f t="shared" si="28"/>
        <v/>
      </c>
      <c r="BS17" s="225" t="str">
        <f t="shared" si="29"/>
        <v xml:space="preserve">*Stop/Mull Profile not stock </v>
      </c>
      <c r="BT17" s="225" t="str">
        <f t="shared" si="30"/>
        <v/>
      </c>
      <c r="BU17" s="225" t="str">
        <f t="shared" si="31"/>
        <v/>
      </c>
      <c r="BV17" s="225" t="str">
        <f t="shared" si="32"/>
        <v/>
      </c>
      <c r="BW17" s="225" t="str">
        <f t="shared" si="33"/>
        <v/>
      </c>
      <c r="BX17" s="225" t="str">
        <f t="shared" si="34"/>
        <v/>
      </c>
      <c r="BY17" s="225" t="str">
        <f t="shared" si="35"/>
        <v/>
      </c>
      <c r="BZ17" s="225" t="str">
        <f t="shared" si="36"/>
        <v/>
      </c>
      <c r="CA17" s="225" t="str">
        <f t="shared" si="37"/>
        <v/>
      </c>
      <c r="CC17" s="228" t="str">
        <f t="shared" si="38"/>
        <v>- Invalid Line -</v>
      </c>
      <c r="CF17" s="229"/>
      <c r="CH17" s="230">
        <f t="shared" si="39"/>
        <v>0</v>
      </c>
      <c r="CI17" s="230">
        <f t="shared" si="51"/>
        <v>0</v>
      </c>
      <c r="CJ17" s="230">
        <f t="shared" si="40"/>
        <v>0</v>
      </c>
      <c r="CK17" s="230">
        <f t="shared" si="52"/>
        <v>0</v>
      </c>
      <c r="CL17" s="230">
        <f t="shared" si="53"/>
        <v>0</v>
      </c>
      <c r="CM17" s="230">
        <f t="shared" si="54"/>
        <v>0</v>
      </c>
      <c r="CN17" s="230">
        <f t="shared" si="55"/>
        <v>0</v>
      </c>
      <c r="CO17" s="230">
        <f t="shared" si="41"/>
        <v>0</v>
      </c>
      <c r="CP17" s="230">
        <f t="shared" si="56"/>
        <v>0</v>
      </c>
      <c r="CQ17" s="230" t="str">
        <f t="shared" si="57"/>
        <v/>
      </c>
    </row>
    <row r="18" spans="1:95" s="27" customFormat="1" ht="35.1" customHeight="1" x14ac:dyDescent="0.45">
      <c r="A18" s="231">
        <v>10</v>
      </c>
      <c r="B18" s="128"/>
      <c r="C18" s="128"/>
      <c r="D18" s="129" t="s">
        <v>38</v>
      </c>
      <c r="E18" s="88"/>
      <c r="F18" s="88"/>
      <c r="G18" s="93"/>
      <c r="H18" s="94"/>
      <c r="I18" s="89"/>
      <c r="J18" s="91"/>
      <c r="K18" s="90"/>
      <c r="L18" s="99" t="str">
        <f t="shared" si="42"/>
        <v/>
      </c>
      <c r="M18" s="89">
        <f>IF(M17="","",+M17)</f>
        <v>75</v>
      </c>
      <c r="N18" s="87"/>
      <c r="O18" s="217" t="str">
        <f t="shared" si="2"/>
        <v>- Invalid Line -</v>
      </c>
      <c r="P18" s="25"/>
      <c r="Q18" s="133">
        <f t="shared" si="44"/>
        <v>0</v>
      </c>
      <c r="R18" s="96" t="e">
        <f>+#REF!</f>
        <v>#REF!</v>
      </c>
      <c r="S18" s="96" t="e">
        <f>+#REF!</f>
        <v>#REF!</v>
      </c>
      <c r="T18" s="26"/>
      <c r="U18" s="26"/>
      <c r="V18" s="26"/>
      <c r="W18" s="26"/>
      <c r="X18" s="96" t="e">
        <f t="shared" si="45"/>
        <v>#REF!</v>
      </c>
      <c r="Y18" s="25"/>
      <c r="AA18" s="218">
        <f t="shared" si="46"/>
        <v>0</v>
      </c>
      <c r="AB18" s="219"/>
      <c r="AC18" s="220"/>
      <c r="AH18" s="221" t="str">
        <f t="shared" si="5"/>
        <v/>
      </c>
      <c r="AI18" s="221" t="str">
        <f t="shared" si="6"/>
        <v/>
      </c>
      <c r="AK18" s="223"/>
      <c r="AL18" s="224">
        <f t="shared" si="7"/>
        <v>1</v>
      </c>
      <c r="AM18" s="225">
        <f t="shared" si="8"/>
        <v>0</v>
      </c>
      <c r="AN18" s="225">
        <f t="shared" si="9"/>
        <v>0</v>
      </c>
      <c r="AO18" s="224">
        <f t="shared" si="10"/>
        <v>0</v>
      </c>
      <c r="AP18" s="226">
        <f t="shared" si="11"/>
        <v>0</v>
      </c>
      <c r="AQ18" s="226">
        <f t="shared" si="12"/>
        <v>0</v>
      </c>
      <c r="AR18" s="225">
        <f t="shared" si="13"/>
        <v>40</v>
      </c>
      <c r="AS18" s="225">
        <f t="shared" si="14"/>
        <v>0</v>
      </c>
      <c r="AT18" s="225">
        <f t="shared" si="15"/>
        <v>70</v>
      </c>
      <c r="AU18" s="225">
        <f t="shared" si="16"/>
        <v>80</v>
      </c>
      <c r="AV18" s="225"/>
      <c r="AW18" s="225">
        <f t="shared" si="17"/>
        <v>100</v>
      </c>
      <c r="AX18" s="225">
        <f t="shared" si="18"/>
        <v>0</v>
      </c>
      <c r="AY18" s="225">
        <f t="shared" si="47"/>
        <v>0</v>
      </c>
      <c r="AZ18" s="225"/>
      <c r="BA18" s="221">
        <f t="shared" si="48"/>
        <v>0</v>
      </c>
      <c r="BB18" s="221"/>
      <c r="BC18" s="221">
        <f t="shared" si="19"/>
        <v>0</v>
      </c>
      <c r="BE18" s="225"/>
      <c r="BF18" s="225"/>
      <c r="BG18" s="225">
        <f t="shared" si="49"/>
        <v>290</v>
      </c>
      <c r="BH18" s="227"/>
      <c r="BI18" s="225" t="str">
        <f t="shared" si="50"/>
        <v/>
      </c>
      <c r="BJ18" s="225" t="str">
        <f t="shared" si="20"/>
        <v/>
      </c>
      <c r="BK18" s="225" t="str">
        <f t="shared" si="21"/>
        <v/>
      </c>
      <c r="BL18" s="225" t="str">
        <f t="shared" si="22"/>
        <v/>
      </c>
      <c r="BM18" s="225" t="str">
        <f t="shared" si="23"/>
        <v/>
      </c>
      <c r="BN18" s="225" t="str">
        <f t="shared" si="24"/>
        <v xml:space="preserve">*Jamb Species not stock </v>
      </c>
      <c r="BO18" s="225" t="str">
        <f t="shared" si="25"/>
        <v/>
      </c>
      <c r="BP18" s="225" t="str">
        <f t="shared" si="26"/>
        <v xml:space="preserve">*Casing Profile not stock </v>
      </c>
      <c r="BQ18" s="225" t="str">
        <f t="shared" si="27"/>
        <v xml:space="preserve">*Casing width not stock </v>
      </c>
      <c r="BR18" s="225" t="str">
        <f t="shared" si="28"/>
        <v/>
      </c>
      <c r="BS18" s="225" t="str">
        <f t="shared" si="29"/>
        <v xml:space="preserve">*Stop/Mull Profile not stock </v>
      </c>
      <c r="BT18" s="225" t="str">
        <f t="shared" si="30"/>
        <v/>
      </c>
      <c r="BU18" s="225" t="str">
        <f t="shared" si="31"/>
        <v/>
      </c>
      <c r="BV18" s="225" t="str">
        <f t="shared" si="32"/>
        <v/>
      </c>
      <c r="BW18" s="225" t="str">
        <f t="shared" si="33"/>
        <v/>
      </c>
      <c r="BX18" s="225" t="str">
        <f t="shared" si="34"/>
        <v/>
      </c>
      <c r="BY18" s="225" t="str">
        <f t="shared" si="35"/>
        <v/>
      </c>
      <c r="BZ18" s="225" t="str">
        <f t="shared" si="36"/>
        <v/>
      </c>
      <c r="CA18" s="225" t="str">
        <f t="shared" si="37"/>
        <v/>
      </c>
      <c r="CC18" s="228" t="str">
        <f t="shared" si="38"/>
        <v>- Invalid Line -</v>
      </c>
      <c r="CF18" s="229"/>
      <c r="CH18" s="230">
        <f t="shared" si="39"/>
        <v>0</v>
      </c>
      <c r="CI18" s="230">
        <f t="shared" si="51"/>
        <v>0</v>
      </c>
      <c r="CJ18" s="230">
        <f t="shared" si="40"/>
        <v>0</v>
      </c>
      <c r="CK18" s="230">
        <f t="shared" si="52"/>
        <v>0</v>
      </c>
      <c r="CL18" s="230">
        <f t="shared" si="53"/>
        <v>0</v>
      </c>
      <c r="CM18" s="230">
        <f t="shared" si="54"/>
        <v>0</v>
      </c>
      <c r="CN18" s="230">
        <f t="shared" si="55"/>
        <v>0</v>
      </c>
      <c r="CO18" s="230">
        <f t="shared" si="41"/>
        <v>0</v>
      </c>
      <c r="CP18" s="230">
        <f t="shared" si="56"/>
        <v>0</v>
      </c>
      <c r="CQ18" s="230" t="str">
        <f t="shared" si="57"/>
        <v/>
      </c>
    </row>
    <row r="19" spans="1:95" s="27" customFormat="1" ht="35.1" customHeight="1" x14ac:dyDescent="0.45">
      <c r="A19" s="231">
        <v>11</v>
      </c>
      <c r="B19" s="128"/>
      <c r="C19" s="128"/>
      <c r="D19" s="129" t="s">
        <v>38</v>
      </c>
      <c r="E19" s="88"/>
      <c r="F19" s="88"/>
      <c r="G19" s="93"/>
      <c r="H19" s="94"/>
      <c r="I19" s="89"/>
      <c r="J19" s="91"/>
      <c r="K19" s="90"/>
      <c r="L19" s="99" t="str">
        <f t="shared" si="42"/>
        <v/>
      </c>
      <c r="M19" s="89">
        <f>IF(M18="","",+M18)</f>
        <v>75</v>
      </c>
      <c r="N19" s="87"/>
      <c r="O19" s="217" t="str">
        <f t="shared" si="2"/>
        <v>- Invalid Line -</v>
      </c>
      <c r="P19" s="25"/>
      <c r="Q19" s="133">
        <f t="shared" si="44"/>
        <v>0</v>
      </c>
      <c r="R19" s="96" t="e">
        <f>+#REF!</f>
        <v>#REF!</v>
      </c>
      <c r="S19" s="96" t="e">
        <f>+#REF!</f>
        <v>#REF!</v>
      </c>
      <c r="T19" s="26"/>
      <c r="U19" s="26"/>
      <c r="V19" s="26"/>
      <c r="W19" s="26"/>
      <c r="X19" s="96" t="e">
        <f t="shared" si="45"/>
        <v>#REF!</v>
      </c>
      <c r="Y19" s="25"/>
      <c r="AA19" s="218">
        <f t="shared" si="46"/>
        <v>0</v>
      </c>
      <c r="AB19" s="219"/>
      <c r="AC19" s="220"/>
      <c r="AH19" s="221" t="str">
        <f t="shared" si="5"/>
        <v/>
      </c>
      <c r="AI19" s="221" t="str">
        <f t="shared" si="6"/>
        <v/>
      </c>
      <c r="AK19" s="223"/>
      <c r="AL19" s="224">
        <f t="shared" si="7"/>
        <v>1</v>
      </c>
      <c r="AM19" s="225">
        <f t="shared" si="8"/>
        <v>0</v>
      </c>
      <c r="AN19" s="225">
        <f t="shared" si="9"/>
        <v>0</v>
      </c>
      <c r="AO19" s="224">
        <f t="shared" si="10"/>
        <v>0</v>
      </c>
      <c r="AP19" s="226">
        <f t="shared" si="11"/>
        <v>0</v>
      </c>
      <c r="AQ19" s="226">
        <f t="shared" si="12"/>
        <v>0</v>
      </c>
      <c r="AR19" s="225">
        <f t="shared" si="13"/>
        <v>40</v>
      </c>
      <c r="AS19" s="225">
        <f t="shared" si="14"/>
        <v>0</v>
      </c>
      <c r="AT19" s="225">
        <f t="shared" si="15"/>
        <v>70</v>
      </c>
      <c r="AU19" s="225">
        <f t="shared" si="16"/>
        <v>80</v>
      </c>
      <c r="AV19" s="225"/>
      <c r="AW19" s="225">
        <f t="shared" si="17"/>
        <v>100</v>
      </c>
      <c r="AX19" s="225">
        <f t="shared" si="18"/>
        <v>0</v>
      </c>
      <c r="AY19" s="225">
        <f t="shared" si="47"/>
        <v>0</v>
      </c>
      <c r="AZ19" s="225"/>
      <c r="BA19" s="221">
        <f t="shared" si="48"/>
        <v>0</v>
      </c>
      <c r="BB19" s="221"/>
      <c r="BC19" s="221">
        <f t="shared" si="19"/>
        <v>0</v>
      </c>
      <c r="BE19" s="225"/>
      <c r="BF19" s="225"/>
      <c r="BG19" s="225">
        <f t="shared" si="49"/>
        <v>290</v>
      </c>
      <c r="BH19" s="227"/>
      <c r="BI19" s="225" t="str">
        <f t="shared" si="50"/>
        <v/>
      </c>
      <c r="BJ19" s="225" t="str">
        <f t="shared" si="20"/>
        <v/>
      </c>
      <c r="BK19" s="225" t="str">
        <f t="shared" si="21"/>
        <v/>
      </c>
      <c r="BL19" s="225" t="str">
        <f t="shared" si="22"/>
        <v/>
      </c>
      <c r="BM19" s="225" t="str">
        <f t="shared" si="23"/>
        <v/>
      </c>
      <c r="BN19" s="225" t="str">
        <f t="shared" si="24"/>
        <v xml:space="preserve">*Jamb Species not stock </v>
      </c>
      <c r="BO19" s="225" t="str">
        <f t="shared" si="25"/>
        <v/>
      </c>
      <c r="BP19" s="225" t="str">
        <f t="shared" si="26"/>
        <v xml:space="preserve">*Casing Profile not stock </v>
      </c>
      <c r="BQ19" s="225" t="str">
        <f t="shared" si="27"/>
        <v xml:space="preserve">*Casing width not stock </v>
      </c>
      <c r="BR19" s="225" t="str">
        <f t="shared" si="28"/>
        <v/>
      </c>
      <c r="BS19" s="225" t="str">
        <f t="shared" si="29"/>
        <v xml:space="preserve">*Stop/Mull Profile not stock </v>
      </c>
      <c r="BT19" s="225" t="str">
        <f t="shared" si="30"/>
        <v/>
      </c>
      <c r="BU19" s="225" t="str">
        <f t="shared" si="31"/>
        <v/>
      </c>
      <c r="BV19" s="225" t="str">
        <f t="shared" si="32"/>
        <v/>
      </c>
      <c r="BW19" s="225" t="str">
        <f t="shared" si="33"/>
        <v/>
      </c>
      <c r="BX19" s="225" t="str">
        <f t="shared" si="34"/>
        <v/>
      </c>
      <c r="BY19" s="225" t="str">
        <f t="shared" si="35"/>
        <v/>
      </c>
      <c r="BZ19" s="225" t="str">
        <f t="shared" si="36"/>
        <v/>
      </c>
      <c r="CA19" s="225" t="str">
        <f t="shared" si="37"/>
        <v/>
      </c>
      <c r="CC19" s="228" t="str">
        <f t="shared" si="38"/>
        <v>- Invalid Line -</v>
      </c>
      <c r="CF19" s="229"/>
      <c r="CH19" s="230">
        <f t="shared" si="39"/>
        <v>0</v>
      </c>
      <c r="CI19" s="230">
        <f t="shared" si="51"/>
        <v>0</v>
      </c>
      <c r="CJ19" s="230">
        <f t="shared" si="40"/>
        <v>0</v>
      </c>
      <c r="CK19" s="230">
        <f t="shared" si="52"/>
        <v>0</v>
      </c>
      <c r="CL19" s="230">
        <f t="shared" si="53"/>
        <v>0</v>
      </c>
      <c r="CM19" s="230">
        <f t="shared" si="54"/>
        <v>0</v>
      </c>
      <c r="CN19" s="230">
        <f t="shared" si="55"/>
        <v>0</v>
      </c>
      <c r="CO19" s="230">
        <f t="shared" si="41"/>
        <v>0</v>
      </c>
      <c r="CP19" s="230">
        <f t="shared" si="56"/>
        <v>0</v>
      </c>
      <c r="CQ19" s="230" t="str">
        <f t="shared" si="57"/>
        <v/>
      </c>
    </row>
    <row r="20" spans="1:95" s="27" customFormat="1" ht="18" customHeight="1" x14ac:dyDescent="0.45">
      <c r="A20" s="232"/>
      <c r="B20" s="233" t="s">
        <v>127</v>
      </c>
      <c r="C20" s="234" t="s">
        <v>128</v>
      </c>
      <c r="D20" s="233"/>
      <c r="E20" s="235"/>
      <c r="F20" s="235"/>
      <c r="G20" s="235" t="s">
        <v>2</v>
      </c>
      <c r="H20" s="235"/>
      <c r="I20" s="235"/>
      <c r="J20" s="236"/>
      <c r="K20" s="237" t="s">
        <v>129</v>
      </c>
      <c r="L20" s="235"/>
      <c r="M20" s="235" t="s">
        <v>107</v>
      </c>
      <c r="N20" s="238" t="s">
        <v>130</v>
      </c>
      <c r="O20" s="239"/>
      <c r="P20" s="240"/>
      <c r="Q20" s="134" t="s">
        <v>136</v>
      </c>
      <c r="R20" s="330"/>
      <c r="S20" s="330"/>
      <c r="T20" s="92"/>
      <c r="U20" s="92"/>
      <c r="V20" s="92"/>
      <c r="W20" s="92"/>
      <c r="X20" s="241"/>
      <c r="Y20" s="240"/>
      <c r="Z20" s="242"/>
      <c r="AA20" s="218">
        <f t="shared" si="46"/>
        <v>0</v>
      </c>
      <c r="AB20" s="219"/>
      <c r="AC20" s="220"/>
      <c r="AH20" s="221"/>
      <c r="AI20" s="221"/>
      <c r="AK20" s="223"/>
      <c r="AL20" s="243"/>
      <c r="AM20" s="244"/>
      <c r="AN20" s="244"/>
      <c r="AO20" s="243"/>
      <c r="AP20" s="245"/>
      <c r="AQ20" s="245"/>
      <c r="AR20" s="244"/>
      <c r="AS20" s="244"/>
      <c r="AT20" s="244"/>
      <c r="AU20" s="244"/>
      <c r="AV20" s="244"/>
      <c r="AW20" s="244"/>
      <c r="AX20" s="244"/>
      <c r="AY20" s="244"/>
      <c r="AZ20" s="244"/>
      <c r="BA20" s="246"/>
      <c r="BB20" s="246"/>
      <c r="BC20" s="246"/>
      <c r="BE20" s="244"/>
      <c r="BF20" s="244"/>
      <c r="BG20" s="244"/>
      <c r="BH20" s="247"/>
      <c r="BI20" s="244"/>
      <c r="BJ20" s="244"/>
      <c r="BK20" s="244"/>
      <c r="BL20" s="244"/>
      <c r="BM20" s="244"/>
      <c r="BN20" s="244"/>
      <c r="BO20" s="244"/>
      <c r="BP20" s="244"/>
      <c r="BQ20" s="244"/>
      <c r="BR20" s="244"/>
      <c r="BS20" s="244"/>
      <c r="BT20" s="244"/>
      <c r="BU20" s="244"/>
      <c r="BV20" s="244"/>
      <c r="BW20" s="244"/>
      <c r="BX20" s="244"/>
      <c r="BY20" s="244"/>
      <c r="BZ20" s="244"/>
      <c r="CA20" s="244"/>
      <c r="CB20" s="244"/>
      <c r="CC20" s="244"/>
      <c r="CD20" s="244"/>
      <c r="CE20" s="244"/>
      <c r="CF20" s="244"/>
      <c r="CG20" s="244"/>
      <c r="CH20" s="247"/>
    </row>
    <row r="21" spans="1:95" s="27" customFormat="1" ht="35.1" customHeight="1" x14ac:dyDescent="0.45">
      <c r="A21" s="231">
        <v>1</v>
      </c>
      <c r="B21" s="130"/>
      <c r="C21" s="131"/>
      <c r="D21" s="132" t="s">
        <v>126</v>
      </c>
      <c r="E21" s="112"/>
      <c r="F21" s="112"/>
      <c r="G21" s="112"/>
      <c r="H21" s="112"/>
      <c r="I21" s="112"/>
      <c r="J21" s="113"/>
      <c r="K21" s="114"/>
      <c r="L21" s="115"/>
      <c r="M21" s="112">
        <f>+M19</f>
        <v>75</v>
      </c>
      <c r="N21" s="116"/>
      <c r="O21" s="217" t="str">
        <f>+BZ21</f>
        <v/>
      </c>
      <c r="P21" s="25"/>
      <c r="Q21" s="133">
        <f>+B21*C21/12</f>
        <v>0</v>
      </c>
      <c r="R21" s="331"/>
      <c r="S21" s="331"/>
      <c r="T21" s="26"/>
      <c r="U21" s="26"/>
      <c r="V21" s="26"/>
      <c r="W21" s="26"/>
      <c r="X21" s="96">
        <f>SUM(R21:W21)</f>
        <v>0</v>
      </c>
      <c r="Y21" s="25"/>
      <c r="AA21" s="218">
        <f t="shared" si="46"/>
        <v>0</v>
      </c>
      <c r="AB21" s="219"/>
      <c r="AC21" s="220"/>
      <c r="AH21" s="221" t="str">
        <f>IF(J21=2.25,"R ",IF(J21=2.5,"W ",IF(J21=3.25,"EW","")))</f>
        <v/>
      </c>
      <c r="AI21" s="221" t="str">
        <f>+CONCATENATE(I21,AH21)</f>
        <v/>
      </c>
      <c r="AK21" s="223"/>
      <c r="AL21" s="224">
        <f>IF(D21="P",1,"Error")</f>
        <v>1</v>
      </c>
      <c r="AM21" s="225"/>
      <c r="AN21" s="225"/>
      <c r="AO21" s="224"/>
      <c r="AP21" s="226"/>
      <c r="AQ21" s="226"/>
      <c r="AR21" s="225">
        <f>IF(G21="Oak",0,IF(G21="Maple",0,IF(G21="Poplar",0,40)))</f>
        <v>40</v>
      </c>
      <c r="AS21" s="225">
        <f>IF(B21&lt;&gt;0,IF(H21=0,0,IF(H21&lt;1,50, IF(H21&gt;6.5,51,0))),0)</f>
        <v>0</v>
      </c>
      <c r="AT21" s="225">
        <f>IF(I21=113,0,IF(I21=115,0,IF(I21=118,0,IF(I21="",0,70))))</f>
        <v>0</v>
      </c>
      <c r="AU21" s="225">
        <f>IF(I21=0,0,IF(J21=2.25,0,IF(J21=2.5,0,IF(J21=3.25,0,80))))</f>
        <v>0</v>
      </c>
      <c r="AV21" s="225"/>
      <c r="AW21" s="225">
        <f>IF(K21=0,0,IF(K21="006",0,IF(K21="007",0,IF(K21="009",0,IF(K21="011",0,IF(K21="001",0,100))))))</f>
        <v>0</v>
      </c>
      <c r="AX21" s="225"/>
      <c r="AY21" s="225">
        <f t="shared" si="47"/>
        <v>0</v>
      </c>
      <c r="AZ21" s="225"/>
      <c r="BA21" s="221">
        <f t="shared" si="48"/>
        <v>0</v>
      </c>
      <c r="BB21" s="221"/>
      <c r="BC21" s="221"/>
      <c r="BE21" s="225"/>
      <c r="BF21" s="225"/>
      <c r="BG21" s="225">
        <f t="shared" si="49"/>
        <v>40</v>
      </c>
      <c r="BH21" s="227"/>
      <c r="BI21" s="225" t="str">
        <f t="shared" si="50"/>
        <v/>
      </c>
      <c r="BJ21" s="225" t="str">
        <f t="shared" si="20"/>
        <v/>
      </c>
      <c r="BK21" s="225" t="str">
        <f t="shared" si="21"/>
        <v/>
      </c>
      <c r="BL21" s="225" t="str">
        <f t="shared" si="22"/>
        <v/>
      </c>
      <c r="BM21" s="225" t="str">
        <f t="shared" si="23"/>
        <v/>
      </c>
      <c r="BN21" s="225" t="str">
        <f t="shared" si="24"/>
        <v xml:space="preserve">*Jamb Species not stock </v>
      </c>
      <c r="BO21" s="225" t="str">
        <f t="shared" si="25"/>
        <v/>
      </c>
      <c r="BP21" s="225" t="str">
        <f t="shared" si="26"/>
        <v/>
      </c>
      <c r="BQ21" s="225" t="str">
        <f t="shared" si="27"/>
        <v/>
      </c>
      <c r="BR21" s="225" t="str">
        <f t="shared" si="28"/>
        <v/>
      </c>
      <c r="BS21" s="225" t="str">
        <f t="shared" si="29"/>
        <v/>
      </c>
      <c r="BT21" s="225" t="str">
        <f t="shared" si="30"/>
        <v/>
      </c>
      <c r="BU21" s="225" t="str">
        <f t="shared" si="31"/>
        <v/>
      </c>
      <c r="BV21" s="225" t="str">
        <f t="shared" ref="BV21:CA24" si="58">IF(AZ21=0,"",+AZ$4)</f>
        <v/>
      </c>
      <c r="BW21" s="225" t="str">
        <f t="shared" si="58"/>
        <v/>
      </c>
      <c r="BX21" s="225" t="str">
        <f t="shared" si="58"/>
        <v/>
      </c>
      <c r="BY21" s="225" t="str">
        <f t="shared" si="58"/>
        <v/>
      </c>
      <c r="BZ21" s="225" t="str">
        <f t="shared" si="58"/>
        <v/>
      </c>
      <c r="CA21" s="225" t="str">
        <f t="shared" si="58"/>
        <v/>
      </c>
      <c r="CC21" s="228" t="str">
        <f>IF(B21&lt;&gt;"",+CONCATENATE(BI21,BJ21,BK21,BL21,BM21,BN21,BO21,BP21,BQ21,BS21,BT21,BU21,BV21,BW21,BX21,BY21,BZ21,CA21),"- Invalid Line -")</f>
        <v>- Invalid Line -</v>
      </c>
      <c r="CF21" s="229"/>
      <c r="CH21" s="230"/>
      <c r="CI21" s="230">
        <f>+Q21</f>
        <v>0</v>
      </c>
      <c r="CJ21" s="230">
        <f>+E21+H21</f>
        <v>0</v>
      </c>
      <c r="CK21" s="230">
        <f t="shared" ref="CK21:CK24" si="59">IF(CP21&lt;&gt;0,+CI21*$CK$7,0)</f>
        <v>0</v>
      </c>
      <c r="CL21" s="230">
        <f>IF(CQ21&lt;&gt;0,+CI21*$CL$7,0)</f>
        <v>0</v>
      </c>
      <c r="CM21" s="230">
        <f t="shared" ref="CM21:CM24" si="60">+CI21*CJ21*$CM$7</f>
        <v>0</v>
      </c>
      <c r="CN21" s="230">
        <f t="shared" ref="CN21:CN24" si="61">SUM(CK21:CM21)</f>
        <v>0</v>
      </c>
      <c r="CO21" s="230"/>
      <c r="CP21" s="230">
        <f t="shared" ref="CP21:CP24" si="62">+J21</f>
        <v>0</v>
      </c>
      <c r="CQ21" s="230">
        <f t="shared" si="57"/>
        <v>0</v>
      </c>
    </row>
    <row r="22" spans="1:95" s="27" customFormat="1" ht="35.1" customHeight="1" x14ac:dyDescent="0.45">
      <c r="A22" s="231">
        <v>2</v>
      </c>
      <c r="B22" s="130"/>
      <c r="C22" s="131"/>
      <c r="D22" s="132" t="s">
        <v>126</v>
      </c>
      <c r="E22" s="112"/>
      <c r="F22" s="112"/>
      <c r="G22" s="112"/>
      <c r="H22" s="112"/>
      <c r="I22" s="112"/>
      <c r="J22" s="113"/>
      <c r="K22" s="114"/>
      <c r="L22" s="115"/>
      <c r="M22" s="112">
        <f>IF(M21="","",+M21)</f>
        <v>75</v>
      </c>
      <c r="N22" s="116"/>
      <c r="O22" s="217" t="str">
        <f>+BZ22</f>
        <v/>
      </c>
      <c r="P22" s="25"/>
      <c r="Q22" s="133">
        <f>+B22*C22/12</f>
        <v>0</v>
      </c>
      <c r="R22" s="331"/>
      <c r="S22" s="331"/>
      <c r="T22" s="26"/>
      <c r="U22" s="26"/>
      <c r="V22" s="26"/>
      <c r="W22" s="26"/>
      <c r="X22" s="96">
        <f>SUM(R22:W22)</f>
        <v>0</v>
      </c>
      <c r="Y22" s="25"/>
      <c r="AA22" s="218">
        <f t="shared" si="46"/>
        <v>0</v>
      </c>
      <c r="AB22" s="219"/>
      <c r="AC22" s="220"/>
      <c r="AH22" s="221" t="str">
        <f>IF(J22=2.25,"R ",IF(J22=2.5,"W ",IF(J22=3.25,"EW","")))</f>
        <v/>
      </c>
      <c r="AI22" s="221" t="str">
        <f>+CONCATENATE(I22,AH22)</f>
        <v/>
      </c>
      <c r="AK22" s="223"/>
      <c r="AL22" s="224">
        <f>IF(D22="P",1,"Error")</f>
        <v>1</v>
      </c>
      <c r="AM22" s="225"/>
      <c r="AN22" s="225"/>
      <c r="AO22" s="224"/>
      <c r="AP22" s="226"/>
      <c r="AQ22" s="226"/>
      <c r="AR22" s="225">
        <f>IF(G22="Oak",0,IF(G22="Maple",0,IF(G22="Poplar",0,40)))</f>
        <v>40</v>
      </c>
      <c r="AS22" s="225">
        <f>IF(B22&lt;&gt;0,IF(H22=0,0,IF(H22&lt;1,50, IF(H22&gt;6.5,51,0))),0)</f>
        <v>0</v>
      </c>
      <c r="AT22" s="225">
        <f>IF(I22=113,0,IF(I22=115,0,IF(I22=118,0,IF(I22="",0,70))))</f>
        <v>0</v>
      </c>
      <c r="AU22" s="225">
        <f>IF(I22=0,0,IF(J22=2.25,0,IF(J22=2.5,0,IF(J22=3.25,0,80))))</f>
        <v>0</v>
      </c>
      <c r="AV22" s="225"/>
      <c r="AW22" s="225">
        <f>IF(K22=0,0,IF(K22="006",0,IF(K22="007",0,IF(K22="009",0,IF(K22="011",0,IF(K22="001",0,100))))))</f>
        <v>0</v>
      </c>
      <c r="AX22" s="225"/>
      <c r="AY22" s="225">
        <f t="shared" si="47"/>
        <v>0</v>
      </c>
      <c r="AZ22" s="225"/>
      <c r="BA22" s="221">
        <f t="shared" si="48"/>
        <v>0</v>
      </c>
      <c r="BB22" s="221"/>
      <c r="BC22" s="221"/>
      <c r="BE22" s="225"/>
      <c r="BF22" s="225"/>
      <c r="BG22" s="225">
        <f t="shared" si="49"/>
        <v>40</v>
      </c>
      <c r="BH22" s="227"/>
      <c r="BI22" s="225" t="str">
        <f t="shared" si="50"/>
        <v/>
      </c>
      <c r="BJ22" s="225" t="str">
        <f t="shared" si="20"/>
        <v/>
      </c>
      <c r="BK22" s="225" t="str">
        <f t="shared" si="21"/>
        <v/>
      </c>
      <c r="BL22" s="225" t="str">
        <f t="shared" si="22"/>
        <v/>
      </c>
      <c r="BM22" s="225" t="str">
        <f t="shared" si="23"/>
        <v/>
      </c>
      <c r="BN22" s="225" t="str">
        <f t="shared" si="24"/>
        <v xml:space="preserve">*Jamb Species not stock </v>
      </c>
      <c r="BO22" s="225" t="str">
        <f t="shared" si="25"/>
        <v/>
      </c>
      <c r="BP22" s="225" t="str">
        <f t="shared" si="26"/>
        <v/>
      </c>
      <c r="BQ22" s="225" t="str">
        <f t="shared" si="27"/>
        <v/>
      </c>
      <c r="BR22" s="225" t="str">
        <f t="shared" si="28"/>
        <v/>
      </c>
      <c r="BS22" s="225" t="str">
        <f t="shared" si="29"/>
        <v/>
      </c>
      <c r="BT22" s="225" t="str">
        <f t="shared" si="30"/>
        <v/>
      </c>
      <c r="BU22" s="225" t="str">
        <f t="shared" si="31"/>
        <v/>
      </c>
      <c r="BV22" s="225" t="str">
        <f t="shared" si="58"/>
        <v/>
      </c>
      <c r="BW22" s="225" t="str">
        <f t="shared" si="58"/>
        <v/>
      </c>
      <c r="BX22" s="225" t="str">
        <f t="shared" si="58"/>
        <v/>
      </c>
      <c r="BY22" s="225" t="str">
        <f t="shared" si="58"/>
        <v/>
      </c>
      <c r="BZ22" s="225" t="str">
        <f t="shared" si="58"/>
        <v/>
      </c>
      <c r="CA22" s="225" t="str">
        <f t="shared" si="58"/>
        <v/>
      </c>
      <c r="CC22" s="228" t="str">
        <f>IF(B22&lt;&gt;"",+CONCATENATE(BI22,BJ22,BK22,BL22,BM22,BN22,BO22,BP22,BQ22,BS22,BT22,BU22,BV22,BW22,BX22,BY22,BZ22,CA22),"- Invalid Line -")</f>
        <v>- Invalid Line -</v>
      </c>
      <c r="CF22" s="229"/>
      <c r="CH22" s="230"/>
      <c r="CI22" s="230">
        <f>+Q22</f>
        <v>0</v>
      </c>
      <c r="CJ22" s="230">
        <f>+E22+H22</f>
        <v>0</v>
      </c>
      <c r="CK22" s="230">
        <f t="shared" si="59"/>
        <v>0</v>
      </c>
      <c r="CL22" s="230">
        <f>IF(CQ22&lt;&gt;0,+CI22*$CL$7,0)</f>
        <v>0</v>
      </c>
      <c r="CM22" s="230">
        <f t="shared" si="60"/>
        <v>0</v>
      </c>
      <c r="CN22" s="230">
        <f t="shared" si="61"/>
        <v>0</v>
      </c>
      <c r="CO22" s="230"/>
      <c r="CP22" s="230">
        <f t="shared" si="62"/>
        <v>0</v>
      </c>
      <c r="CQ22" s="230">
        <f t="shared" si="57"/>
        <v>0</v>
      </c>
    </row>
    <row r="23" spans="1:95" s="27" customFormat="1" ht="35.1" customHeight="1" x14ac:dyDescent="0.45">
      <c r="A23" s="231">
        <v>3</v>
      </c>
      <c r="B23" s="130"/>
      <c r="C23" s="131"/>
      <c r="D23" s="132" t="s">
        <v>126</v>
      </c>
      <c r="E23" s="112"/>
      <c r="F23" s="112"/>
      <c r="G23" s="112"/>
      <c r="H23" s="112"/>
      <c r="I23" s="112"/>
      <c r="J23" s="113"/>
      <c r="K23" s="114"/>
      <c r="L23" s="115"/>
      <c r="M23" s="112">
        <f>IF(M22="","",+M22)</f>
        <v>75</v>
      </c>
      <c r="N23" s="116"/>
      <c r="O23" s="217" t="str">
        <f>+BZ23</f>
        <v/>
      </c>
      <c r="P23" s="25"/>
      <c r="Q23" s="133">
        <f>+B23*C23/12</f>
        <v>0</v>
      </c>
      <c r="R23" s="331"/>
      <c r="S23" s="331"/>
      <c r="T23" s="26"/>
      <c r="U23" s="26"/>
      <c r="V23" s="26"/>
      <c r="W23" s="26"/>
      <c r="X23" s="96">
        <f>SUM(R23:W23)</f>
        <v>0</v>
      </c>
      <c r="Y23" s="25"/>
      <c r="AA23" s="218">
        <f t="shared" si="46"/>
        <v>0</v>
      </c>
      <c r="AB23" s="219"/>
      <c r="AC23" s="220"/>
      <c r="AH23" s="221" t="str">
        <f>IF(J23=2.25,"R ",IF(J23=2.5,"W ",IF(J23=3.25,"EW","")))</f>
        <v/>
      </c>
      <c r="AI23" s="221" t="str">
        <f>+CONCATENATE(I23,AH23)</f>
        <v/>
      </c>
      <c r="AK23" s="223"/>
      <c r="AL23" s="224">
        <f>IF(D23="P",1,"Error")</f>
        <v>1</v>
      </c>
      <c r="AM23" s="225"/>
      <c r="AN23" s="225"/>
      <c r="AO23" s="224"/>
      <c r="AP23" s="226"/>
      <c r="AQ23" s="226"/>
      <c r="AR23" s="225">
        <f>IF(G23="Oak",0,IF(G23="Maple",0,IF(G23="Poplar",0,40)))</f>
        <v>40</v>
      </c>
      <c r="AS23" s="225">
        <f>IF(B23&lt;&gt;0,IF(H23=0,0,IF(H23&lt;1,50, IF(H23&gt;6.5,51,0))),0)</f>
        <v>0</v>
      </c>
      <c r="AT23" s="225">
        <f>IF(I23=113,0,IF(I23=115,0,IF(I23=118,0,IF(I23="",0,70))))</f>
        <v>0</v>
      </c>
      <c r="AU23" s="225">
        <f>IF(I23=0,0,IF(J23=2.25,0,IF(J23=2.5,0,IF(J23=3.25,0,80))))</f>
        <v>0</v>
      </c>
      <c r="AV23" s="225"/>
      <c r="AW23" s="225">
        <f>IF(K23=0,0,IF(K23="006",0,IF(K23="007",0,IF(K23="009",0,IF(K23="011",0,IF(K23="001",0,100))))))</f>
        <v>0</v>
      </c>
      <c r="AX23" s="225"/>
      <c r="AY23" s="225">
        <f t="shared" si="47"/>
        <v>0</v>
      </c>
      <c r="AZ23" s="225"/>
      <c r="BA23" s="221">
        <f t="shared" si="48"/>
        <v>0</v>
      </c>
      <c r="BB23" s="221"/>
      <c r="BC23" s="221"/>
      <c r="BE23" s="225"/>
      <c r="BF23" s="225"/>
      <c r="BG23" s="225">
        <f t="shared" si="49"/>
        <v>40</v>
      </c>
      <c r="BH23" s="227"/>
      <c r="BI23" s="225" t="str">
        <f t="shared" si="50"/>
        <v/>
      </c>
      <c r="BJ23" s="225" t="str">
        <f t="shared" si="20"/>
        <v/>
      </c>
      <c r="BK23" s="225" t="str">
        <f t="shared" si="21"/>
        <v/>
      </c>
      <c r="BL23" s="225" t="str">
        <f t="shared" si="22"/>
        <v/>
      </c>
      <c r="BM23" s="225" t="str">
        <f t="shared" si="23"/>
        <v/>
      </c>
      <c r="BN23" s="225" t="str">
        <f t="shared" si="24"/>
        <v xml:space="preserve">*Jamb Species not stock </v>
      </c>
      <c r="BO23" s="225" t="str">
        <f t="shared" si="25"/>
        <v/>
      </c>
      <c r="BP23" s="225" t="str">
        <f t="shared" si="26"/>
        <v/>
      </c>
      <c r="BQ23" s="225" t="str">
        <f t="shared" si="27"/>
        <v/>
      </c>
      <c r="BR23" s="225" t="str">
        <f t="shared" si="28"/>
        <v/>
      </c>
      <c r="BS23" s="225" t="str">
        <f t="shared" si="29"/>
        <v/>
      </c>
      <c r="BT23" s="225" t="str">
        <f t="shared" si="30"/>
        <v/>
      </c>
      <c r="BU23" s="225" t="str">
        <f t="shared" si="31"/>
        <v/>
      </c>
      <c r="BV23" s="225" t="str">
        <f t="shared" si="58"/>
        <v/>
      </c>
      <c r="BW23" s="225" t="str">
        <f t="shared" si="58"/>
        <v/>
      </c>
      <c r="BX23" s="225" t="str">
        <f t="shared" si="58"/>
        <v/>
      </c>
      <c r="BY23" s="225" t="str">
        <f t="shared" si="58"/>
        <v/>
      </c>
      <c r="BZ23" s="225" t="str">
        <f t="shared" si="58"/>
        <v/>
      </c>
      <c r="CA23" s="225" t="str">
        <f t="shared" si="58"/>
        <v/>
      </c>
      <c r="CC23" s="228" t="str">
        <f>IF(B23&lt;&gt;"",+CONCATENATE(BI23,BJ23,BK23,BL23,BM23,BN23,BO23,BP23,BQ23,BS23,BT23,BU23,BV23,BW23,BX23,BY23,BZ23,CA23),"- Invalid Line -")</f>
        <v>- Invalid Line -</v>
      </c>
      <c r="CF23" s="229"/>
      <c r="CH23" s="230"/>
      <c r="CI23" s="230">
        <f>+Q23</f>
        <v>0</v>
      </c>
      <c r="CJ23" s="230">
        <f>+E23+H23</f>
        <v>0</v>
      </c>
      <c r="CK23" s="230">
        <f t="shared" si="59"/>
        <v>0</v>
      </c>
      <c r="CL23" s="230">
        <f>IF(CQ23&lt;&gt;0,+CI23*$CL$7,0)</f>
        <v>0</v>
      </c>
      <c r="CM23" s="230">
        <f t="shared" si="60"/>
        <v>0</v>
      </c>
      <c r="CN23" s="230">
        <f t="shared" si="61"/>
        <v>0</v>
      </c>
      <c r="CO23" s="230"/>
      <c r="CP23" s="230">
        <f t="shared" si="62"/>
        <v>0</v>
      </c>
      <c r="CQ23" s="230">
        <f t="shared" si="57"/>
        <v>0</v>
      </c>
    </row>
    <row r="24" spans="1:95" s="27" customFormat="1" ht="35.1" customHeight="1" x14ac:dyDescent="0.45">
      <c r="A24" s="231">
        <v>4</v>
      </c>
      <c r="B24" s="130"/>
      <c r="C24" s="131"/>
      <c r="D24" s="132" t="s">
        <v>126</v>
      </c>
      <c r="E24" s="112"/>
      <c r="F24" s="112"/>
      <c r="G24" s="112"/>
      <c r="H24" s="112"/>
      <c r="I24" s="112"/>
      <c r="J24" s="113"/>
      <c r="K24" s="114"/>
      <c r="L24" s="115"/>
      <c r="M24" s="112">
        <f>IF(M23="","",+M23)</f>
        <v>75</v>
      </c>
      <c r="N24" s="116"/>
      <c r="O24" s="217" t="str">
        <f>+BZ24</f>
        <v/>
      </c>
      <c r="P24" s="25"/>
      <c r="Q24" s="133">
        <f>+B24*C24/12</f>
        <v>0</v>
      </c>
      <c r="R24" s="331"/>
      <c r="S24" s="331"/>
      <c r="T24" s="26"/>
      <c r="U24" s="26"/>
      <c r="V24" s="26"/>
      <c r="W24" s="26"/>
      <c r="X24" s="96">
        <f>SUM(R24:W24)</f>
        <v>0</v>
      </c>
      <c r="Y24" s="25"/>
      <c r="AA24" s="218">
        <f t="shared" si="46"/>
        <v>0</v>
      </c>
      <c r="AB24" s="219"/>
      <c r="AC24" s="220"/>
      <c r="AH24" s="221" t="str">
        <f>IF(J24=2.25,"R ",IF(J24=2.5,"W ",IF(J24=3.25,"EW","")))</f>
        <v/>
      </c>
      <c r="AI24" s="221" t="str">
        <f>+CONCATENATE(I24,AH24)</f>
        <v/>
      </c>
      <c r="AK24" s="223"/>
      <c r="AL24" s="224">
        <f>IF(D24="P",1,"Error")</f>
        <v>1</v>
      </c>
      <c r="AM24" s="225"/>
      <c r="AN24" s="225"/>
      <c r="AO24" s="224"/>
      <c r="AP24" s="226"/>
      <c r="AQ24" s="226"/>
      <c r="AR24" s="225">
        <f>IF(G24="Oak",0,IF(G24="Maple",0,IF(G24="Poplar",0,40)))</f>
        <v>40</v>
      </c>
      <c r="AS24" s="225">
        <f>IF(B24&lt;&gt;0,IF(H24=0,0,IF(H24&lt;1,50, IF(H24&gt;6.5,51,0))),0)</f>
        <v>0</v>
      </c>
      <c r="AT24" s="225">
        <f>IF(I24=113,0,IF(I24=115,0,IF(I24=118,0,IF(I24="",0,70))))</f>
        <v>0</v>
      </c>
      <c r="AU24" s="225">
        <f>IF(I24=0,0,IF(J24=2.25,0,IF(J24=2.5,0,IF(J24=3.25,0,80))))</f>
        <v>0</v>
      </c>
      <c r="AV24" s="225"/>
      <c r="AW24" s="225">
        <f>IF(K24=0,0,IF(K24="006",0,IF(K24="007",0,IF(K24="009",0,IF(K24="011",0,IF(K24="001",0,100))))))</f>
        <v>0</v>
      </c>
      <c r="AX24" s="225"/>
      <c r="AY24" s="225">
        <f t="shared" si="47"/>
        <v>0</v>
      </c>
      <c r="AZ24" s="225"/>
      <c r="BA24" s="221">
        <f t="shared" si="48"/>
        <v>0</v>
      </c>
      <c r="BB24" s="221"/>
      <c r="BC24" s="221"/>
      <c r="BE24" s="225"/>
      <c r="BF24" s="225"/>
      <c r="BG24" s="225">
        <f t="shared" si="49"/>
        <v>40</v>
      </c>
      <c r="BH24" s="227"/>
      <c r="BI24" s="225" t="str">
        <f t="shared" si="50"/>
        <v/>
      </c>
      <c r="BJ24" s="225" t="str">
        <f t="shared" si="20"/>
        <v/>
      </c>
      <c r="BK24" s="225" t="str">
        <f t="shared" si="21"/>
        <v/>
      </c>
      <c r="BL24" s="225" t="str">
        <f t="shared" si="22"/>
        <v/>
      </c>
      <c r="BM24" s="225" t="str">
        <f t="shared" si="23"/>
        <v/>
      </c>
      <c r="BN24" s="225" t="str">
        <f t="shared" si="24"/>
        <v xml:space="preserve">*Jamb Species not stock </v>
      </c>
      <c r="BO24" s="225" t="str">
        <f t="shared" si="25"/>
        <v/>
      </c>
      <c r="BP24" s="225" t="str">
        <f t="shared" si="26"/>
        <v/>
      </c>
      <c r="BQ24" s="225" t="str">
        <f t="shared" si="27"/>
        <v/>
      </c>
      <c r="BR24" s="225" t="str">
        <f t="shared" si="28"/>
        <v/>
      </c>
      <c r="BS24" s="225" t="str">
        <f t="shared" si="29"/>
        <v/>
      </c>
      <c r="BT24" s="225" t="str">
        <f t="shared" si="30"/>
        <v/>
      </c>
      <c r="BU24" s="225" t="str">
        <f t="shared" si="31"/>
        <v/>
      </c>
      <c r="BV24" s="225" t="str">
        <f t="shared" si="58"/>
        <v/>
      </c>
      <c r="BW24" s="225" t="str">
        <f t="shared" si="58"/>
        <v/>
      </c>
      <c r="BX24" s="225" t="str">
        <f t="shared" si="58"/>
        <v/>
      </c>
      <c r="BY24" s="225" t="str">
        <f t="shared" si="58"/>
        <v/>
      </c>
      <c r="BZ24" s="225" t="str">
        <f t="shared" si="58"/>
        <v/>
      </c>
      <c r="CA24" s="225" t="str">
        <f t="shared" si="58"/>
        <v/>
      </c>
      <c r="CC24" s="228" t="str">
        <f>IF(B24&lt;&gt;"",+CONCATENATE(BI24,BJ24,BK24,BL24,BM24,BN24,BO24,BP24,BQ24,BS24,BT24,BU24,BV24,BW24,BX24,BY24,BZ24,CA24),"- Invalid Line -")</f>
        <v>- Invalid Line -</v>
      </c>
      <c r="CF24" s="229"/>
      <c r="CH24" s="230"/>
      <c r="CI24" s="230">
        <f>+Q24</f>
        <v>0</v>
      </c>
      <c r="CJ24" s="230">
        <f>+E24+H24</f>
        <v>0</v>
      </c>
      <c r="CK24" s="230">
        <f t="shared" si="59"/>
        <v>0</v>
      </c>
      <c r="CL24" s="230">
        <f>IF(CQ24&lt;&gt;0,+CI24*$CL$7,0)</f>
        <v>0</v>
      </c>
      <c r="CM24" s="230">
        <f t="shared" si="60"/>
        <v>0</v>
      </c>
      <c r="CN24" s="230">
        <f t="shared" si="61"/>
        <v>0</v>
      </c>
      <c r="CO24" s="230"/>
      <c r="CP24" s="230">
        <f t="shared" si="62"/>
        <v>0</v>
      </c>
      <c r="CQ24" s="230">
        <f t="shared" si="57"/>
        <v>0</v>
      </c>
    </row>
    <row r="25" spans="1:95" s="29" customFormat="1" ht="3" customHeight="1" x14ac:dyDescent="0.45">
      <c r="A25" s="163"/>
      <c r="B25" s="248"/>
      <c r="C25" s="248"/>
      <c r="D25" s="248"/>
      <c r="E25" s="249"/>
      <c r="F25" s="249"/>
      <c r="G25" s="163"/>
      <c r="H25" s="250"/>
      <c r="I25" s="163"/>
      <c r="J25" s="163"/>
      <c r="K25" s="163" t="s">
        <v>53</v>
      </c>
      <c r="L25" s="163"/>
      <c r="M25" s="163"/>
      <c r="N25" s="163"/>
      <c r="O25" s="163"/>
      <c r="P25" s="152"/>
      <c r="Q25" s="97"/>
      <c r="R25" s="95"/>
      <c r="S25" s="95"/>
      <c r="T25" s="153"/>
      <c r="U25" s="153"/>
      <c r="V25" s="153"/>
      <c r="W25" s="153"/>
      <c r="X25" s="153"/>
      <c r="Y25" s="152"/>
      <c r="AA25" s="153"/>
      <c r="AB25" s="252"/>
      <c r="AC25" s="156"/>
      <c r="AK25" s="157"/>
      <c r="AP25" s="253"/>
      <c r="AQ25" s="253"/>
      <c r="BH25" s="215"/>
      <c r="BL25" s="253"/>
      <c r="BM25" s="253"/>
      <c r="CC25" s="228" t="str">
        <f>+CONCATENATE(BI25,BJ25,BK25,BL25,BM25,BN25,BO25,BP25,BQ25,BS25,BT25,BU25,BV25,BW25,BX25,BY25,BZ25,CA25)</f>
        <v/>
      </c>
      <c r="CD25" s="27"/>
      <c r="CE25" s="27"/>
      <c r="CF25" s="229"/>
      <c r="CG25" s="27"/>
    </row>
    <row r="26" spans="1:95" s="29" customFormat="1" ht="25" customHeight="1" x14ac:dyDescent="0.45">
      <c r="A26" s="163"/>
      <c r="B26" s="248"/>
      <c r="C26" s="248"/>
      <c r="D26" s="163"/>
      <c r="E26" s="248" t="s">
        <v>118</v>
      </c>
      <c r="F26" s="248"/>
      <c r="G26" s="163"/>
      <c r="H26" s="163"/>
      <c r="I26" s="163"/>
      <c r="J26" s="163"/>
      <c r="K26" s="254" t="s">
        <v>147</v>
      </c>
      <c r="L26" s="163"/>
      <c r="M26" s="163"/>
      <c r="N26" s="163"/>
      <c r="O26" s="163"/>
      <c r="P26" s="152"/>
      <c r="Q26" s="121">
        <f>SUM(Q9:Q25)</f>
        <v>0</v>
      </c>
      <c r="R26" s="122" t="e">
        <f>SUM(R9:R25)</f>
        <v>#REF!</v>
      </c>
      <c r="S26" s="122" t="e">
        <f t="shared" ref="S26:W26" si="63">SUM(S9:S25)</f>
        <v>#REF!</v>
      </c>
      <c r="T26" s="122">
        <f t="shared" si="63"/>
        <v>0</v>
      </c>
      <c r="U26" s="122">
        <f t="shared" si="63"/>
        <v>0</v>
      </c>
      <c r="V26" s="122">
        <f t="shared" si="63"/>
        <v>0</v>
      </c>
      <c r="W26" s="122">
        <f t="shared" si="63"/>
        <v>0</v>
      </c>
      <c r="X26" s="98" t="e">
        <f>SUM(X9:X25)</f>
        <v>#REF!</v>
      </c>
      <c r="Y26" s="152"/>
      <c r="AA26" s="255">
        <f>SUM(AA9:AA25)</f>
        <v>0</v>
      </c>
      <c r="AB26" s="252"/>
      <c r="AC26" s="156"/>
      <c r="AK26" s="157"/>
      <c r="AP26" s="253"/>
      <c r="AQ26" s="253"/>
      <c r="BH26" s="215"/>
      <c r="BL26" s="253"/>
      <c r="BM26" s="253"/>
    </row>
    <row r="27" spans="1:95" s="29" customFormat="1" ht="15" customHeight="1" thickBot="1" x14ac:dyDescent="0.5">
      <c r="A27" s="256" t="s">
        <v>153</v>
      </c>
      <c r="I27" s="257"/>
      <c r="J27" s="163"/>
      <c r="K27" s="163"/>
      <c r="L27" s="176" t="s">
        <v>9</v>
      </c>
      <c r="M27" s="176"/>
      <c r="N27" s="163"/>
      <c r="O27" s="163"/>
      <c r="P27" s="152"/>
      <c r="Q27" s="251"/>
      <c r="R27" s="258"/>
      <c r="S27" s="258"/>
      <c r="T27" s="258"/>
      <c r="U27" s="258"/>
      <c r="V27" s="258"/>
      <c r="W27" s="258"/>
      <c r="X27" s="258"/>
      <c r="Y27" s="152"/>
      <c r="AA27" s="258"/>
      <c r="AB27" s="252"/>
      <c r="AC27" s="156"/>
      <c r="AK27" s="157"/>
      <c r="AP27" s="253"/>
      <c r="AQ27" s="253"/>
      <c r="BH27" s="215"/>
      <c r="BL27" s="253"/>
      <c r="BM27" s="253"/>
    </row>
    <row r="28" spans="1:95" s="29" customFormat="1" ht="25" customHeight="1" thickBot="1" x14ac:dyDescent="0.5">
      <c r="A28" s="259" t="s">
        <v>154</v>
      </c>
      <c r="B28" s="163"/>
      <c r="D28" s="248"/>
      <c r="E28" s="248"/>
      <c r="F28" s="260" t="s">
        <v>150</v>
      </c>
      <c r="H28" s="260"/>
      <c r="J28" s="163"/>
      <c r="K28" s="163"/>
      <c r="L28" s="86"/>
      <c r="M28" s="261"/>
      <c r="N28" s="262"/>
      <c r="O28" s="163"/>
      <c r="P28" s="152"/>
      <c r="Q28" s="263" t="s">
        <v>138</v>
      </c>
      <c r="R28" s="264"/>
      <c r="S28" s="264"/>
      <c r="T28" s="264"/>
      <c r="U28" s="264"/>
      <c r="V28" s="264"/>
      <c r="W28" s="264"/>
      <c r="Y28" s="152"/>
      <c r="AA28" s="264"/>
      <c r="AB28" s="252"/>
      <c r="AC28" s="156"/>
      <c r="AK28" s="157"/>
      <c r="AP28" s="265"/>
      <c r="AQ28" s="265"/>
      <c r="BH28" s="215"/>
      <c r="BL28" s="265"/>
      <c r="BM28" s="265"/>
    </row>
    <row r="29" spans="1:95" s="29" customFormat="1" ht="25" customHeight="1" thickBot="1" x14ac:dyDescent="0.5">
      <c r="A29" s="266" t="s">
        <v>156</v>
      </c>
      <c r="B29" s="267"/>
      <c r="C29" s="268"/>
      <c r="D29" s="269"/>
      <c r="E29" s="269"/>
      <c r="F29" s="269" t="s">
        <v>152</v>
      </c>
      <c r="G29" s="268"/>
      <c r="H29" s="269" t="s">
        <v>151</v>
      </c>
      <c r="J29" s="163"/>
      <c r="K29" s="163"/>
      <c r="L29" s="86"/>
      <c r="M29" s="261"/>
      <c r="N29" s="262"/>
      <c r="O29" s="163"/>
      <c r="P29" s="152"/>
      <c r="Q29" s="160" t="s">
        <v>144</v>
      </c>
      <c r="R29" s="264"/>
      <c r="S29" s="264"/>
      <c r="T29" s="264"/>
      <c r="U29" s="264"/>
      <c r="V29" s="264"/>
      <c r="W29" s="264"/>
      <c r="X29" s="264"/>
      <c r="Y29" s="152"/>
      <c r="AB29" s="252"/>
      <c r="AC29" s="156"/>
      <c r="AK29" s="157"/>
      <c r="AP29" s="270"/>
      <c r="AQ29" s="270"/>
      <c r="BH29" s="215"/>
      <c r="BL29" s="270"/>
      <c r="BM29" s="270"/>
    </row>
    <row r="30" spans="1:95" s="29" customFormat="1" ht="25" customHeight="1" thickBot="1" x14ac:dyDescent="0.5">
      <c r="A30" s="271" t="s">
        <v>157</v>
      </c>
      <c r="B30" s="272"/>
      <c r="C30" s="273"/>
      <c r="D30" s="274"/>
      <c r="E30" s="273"/>
      <c r="F30" s="275" t="s">
        <v>155</v>
      </c>
      <c r="G30" s="275"/>
      <c r="H30" s="275" t="s">
        <v>155</v>
      </c>
      <c r="I30" s="276"/>
      <c r="J30" s="163"/>
      <c r="K30" s="163"/>
      <c r="L30" s="86"/>
      <c r="M30" s="261"/>
      <c r="N30" s="262"/>
      <c r="O30" s="163"/>
      <c r="P30" s="152"/>
      <c r="Q30" s="277" t="s">
        <v>140</v>
      </c>
      <c r="R30" s="160"/>
      <c r="S30" s="160"/>
      <c r="T30" s="160"/>
      <c r="U30" s="160"/>
      <c r="V30" s="160"/>
      <c r="W30" s="278" t="s">
        <v>139</v>
      </c>
      <c r="X30" s="264"/>
      <c r="Y30" s="152"/>
      <c r="AB30" s="252"/>
      <c r="AC30" s="156"/>
      <c r="AK30" s="157"/>
      <c r="AP30" s="279"/>
      <c r="AQ30" s="279"/>
      <c r="BH30" s="215"/>
      <c r="BL30" s="279"/>
      <c r="BM30" s="279"/>
    </row>
    <row r="31" spans="1:95" s="29" customFormat="1" ht="25" customHeight="1" thickBot="1" x14ac:dyDescent="0.5">
      <c r="A31" s="280" t="s">
        <v>158</v>
      </c>
      <c r="B31" s="272"/>
      <c r="C31" s="274"/>
      <c r="D31" s="274"/>
      <c r="E31" s="281"/>
      <c r="F31" s="275" t="s">
        <v>155</v>
      </c>
      <c r="G31" s="275"/>
      <c r="H31" s="275" t="s">
        <v>155</v>
      </c>
      <c r="I31" s="276"/>
      <c r="J31" s="163"/>
      <c r="K31" s="163"/>
      <c r="L31" s="86"/>
      <c r="M31" s="261"/>
      <c r="N31" s="262"/>
      <c r="O31" s="163"/>
      <c r="P31" s="152"/>
      <c r="Q31" s="277" t="s">
        <v>141</v>
      </c>
      <c r="R31" s="277"/>
      <c r="S31" s="277"/>
      <c r="T31" s="277"/>
      <c r="U31" s="277"/>
      <c r="V31" s="277"/>
      <c r="W31" s="264"/>
      <c r="X31" s="264"/>
      <c r="Y31" s="152"/>
      <c r="AA31" s="282"/>
      <c r="AB31" s="252"/>
      <c r="AC31" s="156"/>
      <c r="AK31" s="157"/>
      <c r="AP31" s="279"/>
      <c r="AQ31" s="279"/>
      <c r="BH31" s="215"/>
      <c r="BL31" s="279"/>
      <c r="BM31" s="279"/>
    </row>
    <row r="32" spans="1:95" s="29" customFormat="1" ht="25" customHeight="1" thickBot="1" x14ac:dyDescent="0.5">
      <c r="C32" s="283">
        <v>12</v>
      </c>
      <c r="D32" s="284"/>
      <c r="E32" s="284"/>
      <c r="F32" s="285"/>
      <c r="G32" s="163"/>
      <c r="H32" s="163"/>
      <c r="I32" s="163"/>
      <c r="J32" s="163"/>
      <c r="K32" s="163"/>
      <c r="L32" s="86"/>
      <c r="M32" s="261"/>
      <c r="N32" s="262"/>
      <c r="O32" s="163"/>
      <c r="P32" s="152"/>
      <c r="Q32" s="286" t="s">
        <v>142</v>
      </c>
      <c r="R32" s="287"/>
      <c r="S32" s="287"/>
      <c r="T32" s="287"/>
      <c r="U32" s="287"/>
      <c r="V32" s="287"/>
      <c r="W32" s="287"/>
      <c r="X32" s="287"/>
      <c r="Y32" s="152"/>
      <c r="AA32" s="288"/>
      <c r="AB32" s="289"/>
      <c r="AC32" s="156"/>
      <c r="AK32" s="157"/>
      <c r="AP32" s="290"/>
      <c r="AQ32" s="290"/>
      <c r="BH32" s="215"/>
      <c r="BL32" s="290"/>
      <c r="BM32" s="290"/>
    </row>
    <row r="33" spans="1:65" s="29" customFormat="1" ht="25" customHeight="1" x14ac:dyDescent="0.45">
      <c r="A33" s="291" t="e">
        <f>+#REF!</f>
        <v>#REF!</v>
      </c>
      <c r="C33" s="292">
        <f>+AF3</f>
        <v>0.51500000000000001</v>
      </c>
      <c r="D33" s="293" t="str">
        <f>+AF2</f>
        <v>W</v>
      </c>
      <c r="F33" s="294"/>
      <c r="O33" s="163"/>
      <c r="P33" s="152"/>
      <c r="Q33" s="286" t="s">
        <v>143</v>
      </c>
      <c r="R33" s="287"/>
      <c r="S33" s="287"/>
      <c r="T33" s="287"/>
      <c r="U33" s="287"/>
      <c r="V33" s="287"/>
      <c r="W33" s="287"/>
      <c r="X33" s="287"/>
      <c r="Y33" s="152"/>
      <c r="AA33" s="288"/>
      <c r="AB33" s="289"/>
      <c r="AC33" s="156"/>
      <c r="AK33" s="157"/>
      <c r="AP33" s="294"/>
      <c r="AQ33" s="294"/>
      <c r="BH33" s="215"/>
      <c r="BL33" s="294"/>
      <c r="BM33" s="294"/>
    </row>
    <row r="34" spans="1:65" s="295" customFormat="1" ht="25" hidden="1" customHeight="1" x14ac:dyDescent="0.45">
      <c r="B34" s="296"/>
      <c r="C34" s="296"/>
      <c r="D34" s="296"/>
      <c r="E34" s="296"/>
      <c r="F34" s="296"/>
      <c r="P34" s="297"/>
      <c r="Y34" s="297"/>
      <c r="AA34" s="298"/>
      <c r="AC34" s="299" t="s">
        <v>18</v>
      </c>
      <c r="AK34" s="300"/>
      <c r="AP34" s="296"/>
      <c r="AQ34" s="296"/>
      <c r="BH34" s="301"/>
      <c r="BL34" s="296"/>
      <c r="BM34" s="296"/>
    </row>
    <row r="35" spans="1:65" s="302" customFormat="1" ht="4" customHeight="1" x14ac:dyDescent="0.45">
      <c r="P35" s="303"/>
      <c r="Q35" s="304"/>
      <c r="R35" s="305"/>
      <c r="S35" s="305"/>
      <c r="T35" s="305"/>
      <c r="U35" s="305"/>
      <c r="V35" s="305"/>
      <c r="W35" s="305"/>
      <c r="X35" s="305"/>
      <c r="Y35" s="303"/>
      <c r="Z35" s="306"/>
      <c r="AA35" s="307"/>
      <c r="AB35" s="308"/>
      <c r="AK35" s="309"/>
      <c r="BH35" s="310"/>
    </row>
    <row r="36" spans="1:65" x14ac:dyDescent="0.45">
      <c r="Z36" s="306"/>
    </row>
    <row r="37" spans="1:65" hidden="1" x14ac:dyDescent="0.45">
      <c r="Z37" s="306"/>
    </row>
    <row r="38" spans="1:65" hidden="1" x14ac:dyDescent="0.45">
      <c r="A38" s="306">
        <f>+A8</f>
        <v>1</v>
      </c>
      <c r="B38" s="306">
        <f>+B8</f>
        <v>2</v>
      </c>
      <c r="C38" s="306">
        <f>+C8</f>
        <v>3</v>
      </c>
      <c r="G38" s="306">
        <f t="shared" ref="G38:AN38" si="64">+G8</f>
        <v>4</v>
      </c>
      <c r="H38" s="306">
        <f t="shared" si="64"/>
        <v>5</v>
      </c>
      <c r="I38" s="306">
        <f t="shared" si="64"/>
        <v>6</v>
      </c>
      <c r="J38" s="306">
        <f t="shared" si="64"/>
        <v>8</v>
      </c>
      <c r="K38" s="306">
        <f t="shared" si="64"/>
        <v>9</v>
      </c>
      <c r="L38" s="306">
        <f t="shared" si="64"/>
        <v>0</v>
      </c>
      <c r="M38" s="306">
        <f t="shared" si="64"/>
        <v>10</v>
      </c>
      <c r="N38" s="306">
        <f t="shared" si="64"/>
        <v>11</v>
      </c>
      <c r="O38" s="306">
        <f t="shared" si="64"/>
        <v>0</v>
      </c>
      <c r="P38" s="306">
        <f t="shared" si="64"/>
        <v>12</v>
      </c>
      <c r="Q38" s="306">
        <f t="shared" si="64"/>
        <v>13</v>
      </c>
      <c r="R38" s="306">
        <f t="shared" si="64"/>
        <v>14</v>
      </c>
      <c r="S38" s="306">
        <f t="shared" si="64"/>
        <v>0</v>
      </c>
      <c r="T38" s="306">
        <f t="shared" si="64"/>
        <v>0</v>
      </c>
      <c r="U38" s="306">
        <f t="shared" si="64"/>
        <v>0</v>
      </c>
      <c r="V38" s="306">
        <f t="shared" si="64"/>
        <v>0</v>
      </c>
      <c r="W38" s="306">
        <f t="shared" si="64"/>
        <v>16</v>
      </c>
      <c r="X38" s="306">
        <f t="shared" si="64"/>
        <v>17</v>
      </c>
      <c r="Y38" s="306">
        <f t="shared" si="64"/>
        <v>0</v>
      </c>
      <c r="Z38" s="306">
        <f t="shared" si="64"/>
        <v>0</v>
      </c>
      <c r="AA38" s="306">
        <f t="shared" si="64"/>
        <v>16</v>
      </c>
      <c r="AB38" s="306">
        <f t="shared" si="64"/>
        <v>0</v>
      </c>
      <c r="AC38" s="306">
        <f t="shared" si="64"/>
        <v>19</v>
      </c>
      <c r="AD38" s="306">
        <f t="shared" si="64"/>
        <v>20</v>
      </c>
      <c r="AE38" s="306">
        <f t="shared" si="64"/>
        <v>0</v>
      </c>
      <c r="AF38" s="306">
        <f t="shared" si="64"/>
        <v>0</v>
      </c>
      <c r="AG38" s="306">
        <f t="shared" si="64"/>
        <v>0</v>
      </c>
      <c r="AH38" s="306">
        <f t="shared" si="64"/>
        <v>8</v>
      </c>
      <c r="AI38" s="306">
        <f t="shared" si="64"/>
        <v>6</v>
      </c>
      <c r="AJ38" s="306">
        <f t="shared" si="64"/>
        <v>0</v>
      </c>
      <c r="AK38" s="306">
        <f t="shared" si="64"/>
        <v>0</v>
      </c>
      <c r="AL38" s="306">
        <f t="shared" si="64"/>
        <v>0</v>
      </c>
      <c r="AM38" s="306">
        <f t="shared" si="64"/>
        <v>0</v>
      </c>
      <c r="AN38" s="306">
        <f t="shared" si="64"/>
        <v>0</v>
      </c>
    </row>
    <row r="39" spans="1:65" ht="15.9" hidden="1" x14ac:dyDescent="0.45">
      <c r="W39" s="316" t="s">
        <v>30</v>
      </c>
      <c r="X39" s="317" t="e">
        <f>+X40/6</f>
        <v>#REF!</v>
      </c>
    </row>
    <row r="40" spans="1:65" s="314" customFormat="1" ht="15.9" hidden="1" x14ac:dyDescent="0.45">
      <c r="G40" s="306" t="s">
        <v>41</v>
      </c>
      <c r="P40" s="318"/>
      <c r="Q40" s="319"/>
      <c r="W40" s="320" t="s">
        <v>27</v>
      </c>
      <c r="X40" s="317" t="e">
        <f>+X26/Q41</f>
        <v>#REF!</v>
      </c>
      <c r="Y40" s="318"/>
      <c r="Z40" s="318"/>
      <c r="AA40" s="313"/>
      <c r="AC40" s="308"/>
      <c r="AK40" s="321"/>
      <c r="BH40" s="322"/>
    </row>
    <row r="41" spans="1:65" ht="15.9" hidden="1" x14ac:dyDescent="0.45">
      <c r="B41" s="150"/>
      <c r="C41" s="150"/>
      <c r="D41" s="150"/>
      <c r="E41" s="150"/>
      <c r="F41" s="150"/>
      <c r="G41" s="306" t="s">
        <v>42</v>
      </c>
      <c r="Q41" s="251">
        <f>+Q26/6</f>
        <v>0</v>
      </c>
      <c r="R41" s="323" t="s">
        <v>40</v>
      </c>
      <c r="S41" s="323"/>
      <c r="T41" s="323"/>
      <c r="U41" s="323"/>
      <c r="V41" s="323"/>
      <c r="W41" s="324" t="s">
        <v>28</v>
      </c>
      <c r="X41" s="325" t="e">
        <f>+X26/I5</f>
        <v>#REF!</v>
      </c>
      <c r="AP41" s="150"/>
      <c r="AQ41" s="150"/>
      <c r="BL41" s="150"/>
      <c r="BM41" s="150"/>
    </row>
    <row r="42" spans="1:65" ht="15.9" hidden="1" x14ac:dyDescent="0.45">
      <c r="G42" s="306" t="s">
        <v>43</v>
      </c>
      <c r="W42" s="326" t="s">
        <v>29</v>
      </c>
      <c r="X42" s="327">
        <f>+Q41/I5</f>
        <v>0</v>
      </c>
    </row>
    <row r="43" spans="1:65" hidden="1" x14ac:dyDescent="0.45">
      <c r="B43" s="150"/>
      <c r="C43" s="150"/>
      <c r="D43" s="150"/>
      <c r="E43" s="150"/>
      <c r="F43" s="150"/>
      <c r="G43" s="306" t="s">
        <v>45</v>
      </c>
      <c r="AP43" s="150"/>
      <c r="AQ43" s="150"/>
      <c r="BL43" s="150"/>
      <c r="BM43" s="150"/>
    </row>
    <row r="44" spans="1:65" hidden="1" x14ac:dyDescent="0.45">
      <c r="W44" s="328" t="e">
        <f>+#REF!</f>
        <v>#REF!</v>
      </c>
      <c r="X44" s="329" t="e">
        <f>+#REF!</f>
        <v>#REF!</v>
      </c>
    </row>
    <row r="45" spans="1:65" hidden="1" x14ac:dyDescent="0.45">
      <c r="W45" s="328" t="e">
        <f>+#REF!</f>
        <v>#REF!</v>
      </c>
      <c r="X45" s="329" t="e">
        <f>+#REF!</f>
        <v>#REF!</v>
      </c>
    </row>
    <row r="46" spans="1:65" hidden="1" x14ac:dyDescent="0.45">
      <c r="W46" s="328" t="e">
        <f>+#REF!</f>
        <v>#REF!</v>
      </c>
      <c r="X46" s="329" t="e">
        <f>+#REF!</f>
        <v>#REF!</v>
      </c>
    </row>
    <row r="47" spans="1:65" hidden="1" x14ac:dyDescent="0.45"/>
    <row r="48" spans="1:65" hidden="1" x14ac:dyDescent="0.45"/>
    <row r="49" hidden="1" x14ac:dyDescent="0.45"/>
    <row r="50" hidden="1" x14ac:dyDescent="0.45"/>
    <row r="51" hidden="1" x14ac:dyDescent="0.45"/>
    <row r="52" hidden="1" x14ac:dyDescent="0.45"/>
    <row r="53" hidden="1" x14ac:dyDescent="0.45"/>
    <row r="54" hidden="1" x14ac:dyDescent="0.45"/>
    <row r="55" hidden="1" x14ac:dyDescent="0.45"/>
    <row r="56" hidden="1" x14ac:dyDescent="0.45"/>
    <row r="57" hidden="1" x14ac:dyDescent="0.45"/>
    <row r="58" hidden="1" x14ac:dyDescent="0.45"/>
    <row r="59" hidden="1" x14ac:dyDescent="0.45"/>
    <row r="60" hidden="1" x14ac:dyDescent="0.45"/>
    <row r="61" hidden="1" x14ac:dyDescent="0.45"/>
    <row r="62" hidden="1" x14ac:dyDescent="0.45"/>
    <row r="63" hidden="1" x14ac:dyDescent="0.45"/>
    <row r="64" hidden="1" x14ac:dyDescent="0.45"/>
    <row r="65" hidden="1" x14ac:dyDescent="0.45"/>
    <row r="66" hidden="1" x14ac:dyDescent="0.45"/>
    <row r="67" hidden="1" x14ac:dyDescent="0.45"/>
    <row r="68" hidden="1" x14ac:dyDescent="0.45"/>
    <row r="69" hidden="1" x14ac:dyDescent="0.45"/>
    <row r="70" hidden="1" x14ac:dyDescent="0.45"/>
    <row r="71" hidden="1" x14ac:dyDescent="0.45"/>
    <row r="72" hidden="1" x14ac:dyDescent="0.45"/>
    <row r="73" hidden="1" x14ac:dyDescent="0.45"/>
    <row r="74" hidden="1" x14ac:dyDescent="0.45"/>
    <row r="75" hidden="1" x14ac:dyDescent="0.45"/>
    <row r="76" hidden="1" x14ac:dyDescent="0.45"/>
    <row r="77" hidden="1" x14ac:dyDescent="0.45"/>
    <row r="78" hidden="1" x14ac:dyDescent="0.45"/>
    <row r="79" hidden="1" x14ac:dyDescent="0.45"/>
    <row r="80" hidden="1" x14ac:dyDescent="0.45"/>
    <row r="81" hidden="1" x14ac:dyDescent="0.45"/>
    <row r="82" hidden="1" x14ac:dyDescent="0.45"/>
    <row r="83" hidden="1" x14ac:dyDescent="0.45"/>
    <row r="84" hidden="1" x14ac:dyDescent="0.45"/>
    <row r="85" hidden="1" x14ac:dyDescent="0.45"/>
    <row r="86" hidden="1" x14ac:dyDescent="0.45"/>
    <row r="87" hidden="1" x14ac:dyDescent="0.45"/>
    <row r="88" hidden="1" x14ac:dyDescent="0.45"/>
    <row r="89" hidden="1" x14ac:dyDescent="0.45"/>
    <row r="90" hidden="1" x14ac:dyDescent="0.45"/>
    <row r="91" hidden="1" x14ac:dyDescent="0.45"/>
    <row r="92" hidden="1" x14ac:dyDescent="0.45"/>
    <row r="93" hidden="1" x14ac:dyDescent="0.45"/>
    <row r="94" hidden="1" x14ac:dyDescent="0.45"/>
    <row r="95" hidden="1" x14ac:dyDescent="0.45"/>
    <row r="96" hidden="1" x14ac:dyDescent="0.45"/>
    <row r="97" hidden="1" x14ac:dyDescent="0.45"/>
    <row r="98" hidden="1" x14ac:dyDescent="0.45"/>
    <row r="99" hidden="1" x14ac:dyDescent="0.45"/>
    <row r="100" hidden="1" x14ac:dyDescent="0.45"/>
    <row r="101" hidden="1" x14ac:dyDescent="0.45"/>
    <row r="102" hidden="1" x14ac:dyDescent="0.45"/>
    <row r="103" hidden="1" x14ac:dyDescent="0.45"/>
    <row r="104" hidden="1" x14ac:dyDescent="0.45"/>
    <row r="105" hidden="1" x14ac:dyDescent="0.45"/>
    <row r="106" hidden="1" x14ac:dyDescent="0.45"/>
    <row r="107" hidden="1" x14ac:dyDescent="0.45"/>
    <row r="108" hidden="1" x14ac:dyDescent="0.45"/>
    <row r="109" hidden="1" x14ac:dyDescent="0.45"/>
    <row r="110" hidden="1" x14ac:dyDescent="0.45"/>
    <row r="111" hidden="1" x14ac:dyDescent="0.45"/>
    <row r="112" hidden="1" x14ac:dyDescent="0.45"/>
    <row r="113" hidden="1" x14ac:dyDescent="0.45"/>
    <row r="114" hidden="1" x14ac:dyDescent="0.45"/>
    <row r="115" hidden="1" x14ac:dyDescent="0.45"/>
    <row r="116" hidden="1" x14ac:dyDescent="0.45"/>
    <row r="117" hidden="1" x14ac:dyDescent="0.45"/>
    <row r="118" hidden="1" x14ac:dyDescent="0.45"/>
    <row r="119" hidden="1" x14ac:dyDescent="0.45"/>
    <row r="120" hidden="1" x14ac:dyDescent="0.45"/>
    <row r="121" hidden="1" x14ac:dyDescent="0.45"/>
    <row r="122" hidden="1" x14ac:dyDescent="0.45"/>
    <row r="123" hidden="1" x14ac:dyDescent="0.45"/>
    <row r="124" hidden="1" x14ac:dyDescent="0.45"/>
    <row r="125" hidden="1" x14ac:dyDescent="0.45"/>
    <row r="126" hidden="1" x14ac:dyDescent="0.45"/>
    <row r="127" hidden="1" x14ac:dyDescent="0.45"/>
    <row r="128" hidden="1" x14ac:dyDescent="0.45"/>
    <row r="129" hidden="1" x14ac:dyDescent="0.45"/>
    <row r="130" hidden="1" x14ac:dyDescent="0.45"/>
    <row r="131" hidden="1" x14ac:dyDescent="0.45"/>
    <row r="132" hidden="1" x14ac:dyDescent="0.45"/>
    <row r="133" hidden="1" x14ac:dyDescent="0.45"/>
    <row r="134" hidden="1" x14ac:dyDescent="0.45"/>
    <row r="135" hidden="1" x14ac:dyDescent="0.45"/>
    <row r="136" hidden="1" x14ac:dyDescent="0.45"/>
  </sheetData>
  <sheetProtection algorithmName="SHA-512" hashValue="sAlPluen7a+F6o5clG6a5Pt2sjBc6dnTYet9bidLCPgiR1r6TaYzd70KWj1lrSGcO0TeUnWLPvh9L2z05nGUKQ==" saltValue="CVqW79o84aSyl6axJ3FoQw==" spinCount="100000" sheet="1" objects="1" scenarios="1"/>
  <mergeCells count="3">
    <mergeCell ref="AO6:AO7"/>
    <mergeCell ref="BK6:BK7"/>
    <mergeCell ref="A1:G1"/>
  </mergeCells>
  <phoneticPr fontId="0" type="noConversion"/>
  <hyperlinks>
    <hyperlink ref="R5" r:id="rId1" xr:uid="{00000000-0004-0000-0000-000000000000}"/>
  </hyperlinks>
  <pageMargins left="0.25" right="0" top="0.35" bottom="0.3" header="0.25" footer="0.12"/>
  <pageSetup scale="24" fitToWidth="2" orientation="landscape" r:id="rId2"/>
  <headerFooter alignWithMargins="0">
    <oddFooter>&amp;L&amp;8Printed @ &amp;T on &amp;D&amp;CPage &amp;P of &amp;N&amp;R&amp;9Tab: &amp;A   in File: 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1">
    <pageSetUpPr fitToPage="1"/>
  </sheetPr>
  <dimension ref="A1:CQ1013"/>
  <sheetViews>
    <sheetView workbookViewId="0">
      <selection activeCell="F1" sqref="F1"/>
    </sheetView>
  </sheetViews>
  <sheetFormatPr defaultColWidth="9.3515625" defaultRowHeight="15.6" x14ac:dyDescent="0.45"/>
  <cols>
    <col min="1" max="1" width="3.8203125" style="50" customWidth="1"/>
    <col min="2" max="2" width="28.17578125" style="50" customWidth="1"/>
    <col min="3" max="3" width="12.46875" style="62" customWidth="1"/>
    <col min="4" max="4" width="9.46875" customWidth="1"/>
    <col min="5" max="5" width="2.8203125" style="50" customWidth="1"/>
    <col min="6" max="15" width="11.8203125" style="50" customWidth="1"/>
    <col min="16" max="16" width="0.64453125" style="55" customWidth="1"/>
    <col min="17" max="18" width="12.8203125" style="50" customWidth="1"/>
    <col min="19" max="23" width="12.8203125" style="50" hidden="1" customWidth="1"/>
    <col min="24" max="24" width="10.64453125" style="3" hidden="1" customWidth="1"/>
    <col min="25" max="26" width="15.8203125" style="3" hidden="1" customWidth="1"/>
    <col min="27" max="27" width="12.3515625" style="3" hidden="1" customWidth="1"/>
    <col min="28" max="28" width="9.8203125" style="3" hidden="1" customWidth="1"/>
    <col min="29" max="31" width="4.8203125" style="3" hidden="1" customWidth="1"/>
    <col min="32" max="33" width="9.8203125" style="50" hidden="1" customWidth="1"/>
    <col min="34" max="34" width="0.64453125" style="69" hidden="1" customWidth="1"/>
    <col min="35" max="35" width="9.8203125" style="58" hidden="1" customWidth="1"/>
    <col min="36" max="38" width="9.8203125" style="50" hidden="1" customWidth="1"/>
    <col min="39" max="39" width="0.46875" style="50" hidden="1" customWidth="1"/>
    <col min="40" max="40" width="9.8203125" style="50" hidden="1" customWidth="1"/>
    <col min="41" max="43" width="11.8203125" style="50" hidden="1" customWidth="1"/>
    <col min="44" max="44" width="0.46875" style="57" hidden="1" customWidth="1"/>
    <col min="45" max="51" width="9.8203125" style="50" hidden="1" customWidth="1"/>
    <col min="52" max="55" width="12.8203125" style="50" hidden="1" customWidth="1"/>
    <col min="56" max="56" width="0.46875" style="57" hidden="1" customWidth="1"/>
    <col min="57" max="58" width="11.8203125" style="50" hidden="1" customWidth="1"/>
    <col min="59" max="59" width="5.8203125" style="142" hidden="1" customWidth="1"/>
    <col min="60" max="60" width="5.8203125" style="50" hidden="1" customWidth="1"/>
    <col min="61" max="61" width="11.8203125" style="50" hidden="1" customWidth="1"/>
    <col min="62" max="62" width="9.3515625" style="50" hidden="1" customWidth="1"/>
    <col min="63" max="63" width="13.8203125" style="50" hidden="1" customWidth="1"/>
    <col min="64" max="95" width="9.3515625" style="50" hidden="1" customWidth="1"/>
    <col min="96" max="116" width="0" style="50" hidden="1" customWidth="1"/>
    <col min="117" max="16384" width="9.3515625" style="50"/>
  </cols>
  <sheetData>
    <row r="1" spans="1:66" s="36" customFormat="1" ht="16.149999999999999" customHeight="1" thickBot="1" x14ac:dyDescent="0.5">
      <c r="A1" s="36" t="s">
        <v>95</v>
      </c>
      <c r="C1" s="59"/>
      <c r="E1" s="5" t="s">
        <v>0</v>
      </c>
      <c r="F1" s="111">
        <f>+WDI_Standard_Order_Form!C2</f>
        <v>0</v>
      </c>
      <c r="I1" s="5" t="s">
        <v>11</v>
      </c>
      <c r="J1" s="110">
        <f>+WDI_Standard_Order_Form!C4</f>
        <v>0</v>
      </c>
      <c r="K1" s="111"/>
      <c r="L1" s="111"/>
      <c r="M1" s="111"/>
      <c r="N1" s="111"/>
      <c r="P1" s="38"/>
      <c r="X1" s="1" t="s">
        <v>31</v>
      </c>
      <c r="Y1" s="2"/>
      <c r="Z1" s="1"/>
      <c r="AA1" s="1"/>
      <c r="AB1" s="1"/>
      <c r="AC1" s="1"/>
      <c r="AD1" s="1"/>
      <c r="AE1" s="1"/>
      <c r="AH1" s="66"/>
      <c r="AI1" s="63"/>
      <c r="AR1" s="37"/>
      <c r="BD1" s="37"/>
      <c r="BG1" s="140"/>
    </row>
    <row r="2" spans="1:66" s="36" customFormat="1" ht="16.149999999999999" customHeight="1" thickBot="1" x14ac:dyDescent="0.5">
      <c r="C2" s="59"/>
      <c r="E2" s="5" t="s">
        <v>12</v>
      </c>
      <c r="F2" s="111">
        <f>+WDI_Standard_Order_Form!C3</f>
        <v>0</v>
      </c>
      <c r="I2" s="24" t="s">
        <v>24</v>
      </c>
      <c r="J2" s="110">
        <f>+WDI_Standard_Order_Form!C5</f>
        <v>0</v>
      </c>
      <c r="K2" s="111"/>
      <c r="L2" s="111"/>
      <c r="M2" s="111"/>
      <c r="N2" s="111"/>
      <c r="P2" s="38"/>
      <c r="X2" s="1"/>
      <c r="Y2" s="2"/>
      <c r="Z2" s="1"/>
      <c r="AA2" s="1"/>
      <c r="AB2" s="1"/>
      <c r="AC2" s="1"/>
      <c r="AD2" s="1"/>
      <c r="AE2" s="1"/>
      <c r="AH2" s="66"/>
      <c r="AI2" s="63"/>
      <c r="AR2" s="37"/>
      <c r="BD2" s="37"/>
      <c r="BG2" s="140"/>
    </row>
    <row r="3" spans="1:66" s="36" customFormat="1" ht="15.9" thickBot="1" x14ac:dyDescent="0.5">
      <c r="B3" s="107" t="s">
        <v>193</v>
      </c>
      <c r="C3" s="59"/>
      <c r="P3" s="38"/>
      <c r="X3" s="4"/>
      <c r="Y3" s="5" t="s">
        <v>0</v>
      </c>
      <c r="Z3" s="110">
        <f>+WDI_Standard_Order_Form!C2</f>
        <v>0</v>
      </c>
      <c r="AA3" s="70"/>
      <c r="AB3" s="71"/>
      <c r="AC3" s="71"/>
      <c r="AD3" s="71"/>
      <c r="AE3" s="71"/>
      <c r="AH3" s="66"/>
      <c r="AI3" s="63"/>
      <c r="AR3" s="37"/>
      <c r="BD3" s="37"/>
      <c r="BG3" s="140"/>
    </row>
    <row r="4" spans="1:66" s="36" customFormat="1" ht="18" thickBot="1" x14ac:dyDescent="0.5">
      <c r="C4" s="59"/>
      <c r="E4" s="39"/>
      <c r="G4" s="36" t="s">
        <v>79</v>
      </c>
      <c r="P4" s="38"/>
      <c r="X4" s="4"/>
      <c r="Y4" s="5" t="s">
        <v>12</v>
      </c>
      <c r="Z4" s="110">
        <f>+WDI_Standard_Order_Form!C3</f>
        <v>0</v>
      </c>
      <c r="AA4" s="70"/>
      <c r="AB4" s="71"/>
      <c r="AC4" s="71"/>
      <c r="AD4" s="71"/>
      <c r="AE4" s="71"/>
      <c r="AH4" s="66"/>
      <c r="AI4" s="63"/>
      <c r="AN4" s="36" t="s">
        <v>120</v>
      </c>
      <c r="AP4" s="37" t="s">
        <v>22</v>
      </c>
      <c r="AQ4" s="37" t="s">
        <v>23</v>
      </c>
      <c r="AR4" s="37"/>
      <c r="AS4" s="119" t="s">
        <v>25</v>
      </c>
      <c r="AY4" s="36" t="s">
        <v>121</v>
      </c>
      <c r="AZ4" s="147" t="s">
        <v>217</v>
      </c>
      <c r="BA4" s="147" t="s">
        <v>218</v>
      </c>
      <c r="BB4" s="37" t="s">
        <v>35</v>
      </c>
      <c r="BC4" s="37" t="s">
        <v>219</v>
      </c>
      <c r="BD4" s="37"/>
      <c r="BG4" s="140"/>
      <c r="BI4" s="36" t="s">
        <v>80</v>
      </c>
      <c r="BK4" s="50" t="s">
        <v>86</v>
      </c>
      <c r="BL4" s="53">
        <f>PI()</f>
        <v>3.1415926535897931</v>
      </c>
      <c r="BM4" s="53"/>
      <c r="BN4" s="50"/>
    </row>
    <row r="5" spans="1:66" s="40" customFormat="1" ht="25.5" thickBot="1" x14ac:dyDescent="0.5">
      <c r="B5" s="40" t="s">
        <v>96</v>
      </c>
      <c r="C5" s="106" t="s">
        <v>168</v>
      </c>
      <c r="P5" s="42"/>
      <c r="X5" s="4"/>
      <c r="Y5" s="5" t="s">
        <v>11</v>
      </c>
      <c r="Z5" s="110">
        <f>+WDI_Standard_Order_Form!C4</f>
        <v>0</v>
      </c>
      <c r="AA5" s="70"/>
      <c r="AB5" s="71"/>
      <c r="AC5" s="71"/>
      <c r="AD5" s="71"/>
      <c r="AE5" s="71"/>
      <c r="AH5" s="67"/>
      <c r="AI5" s="40" t="s">
        <v>100</v>
      </c>
      <c r="AJ5" s="146" t="s">
        <v>213</v>
      </c>
      <c r="AK5" s="146" t="s">
        <v>214</v>
      </c>
      <c r="AL5" s="100" t="s">
        <v>149</v>
      </c>
      <c r="AN5" s="40" t="s">
        <v>105</v>
      </c>
      <c r="AO5" s="40" t="s">
        <v>81</v>
      </c>
      <c r="AP5" s="41" t="s">
        <v>82</v>
      </c>
      <c r="AQ5" s="41" t="s">
        <v>82</v>
      </c>
      <c r="AR5" s="41"/>
      <c r="AS5" s="57" t="s">
        <v>172</v>
      </c>
      <c r="AT5" s="57" t="s">
        <v>101</v>
      </c>
      <c r="AU5" s="57" t="s">
        <v>102</v>
      </c>
      <c r="AV5" s="146" t="s">
        <v>215</v>
      </c>
      <c r="AW5" s="146" t="s">
        <v>216</v>
      </c>
      <c r="AX5" s="57" t="s">
        <v>103</v>
      </c>
      <c r="AY5" s="57" t="s">
        <v>104</v>
      </c>
      <c r="AZ5" s="148" t="s">
        <v>82</v>
      </c>
      <c r="BA5" s="148" t="s">
        <v>82</v>
      </c>
      <c r="BB5" s="148" t="s">
        <v>82</v>
      </c>
      <c r="BC5" s="148" t="s">
        <v>82</v>
      </c>
      <c r="BD5" s="41"/>
      <c r="BE5" s="40" t="s">
        <v>83</v>
      </c>
      <c r="BF5" s="40" t="s">
        <v>84</v>
      </c>
      <c r="BG5" s="141" t="s">
        <v>212</v>
      </c>
      <c r="BI5" s="40" t="s">
        <v>85</v>
      </c>
      <c r="BK5" s="50"/>
      <c r="BL5" s="53"/>
      <c r="BM5" s="53"/>
      <c r="BN5" s="50"/>
    </row>
    <row r="6" spans="1:66" ht="15.9" thickBot="1" x14ac:dyDescent="0.5">
      <c r="B6" s="58" t="s">
        <v>194</v>
      </c>
      <c r="C6" s="137">
        <f>+AJ9</f>
        <v>0</v>
      </c>
      <c r="E6" s="46"/>
      <c r="F6" s="47"/>
      <c r="G6" s="47"/>
      <c r="H6" s="47"/>
      <c r="I6" s="47"/>
      <c r="J6" s="47"/>
      <c r="K6" s="47"/>
      <c r="L6" s="47"/>
      <c r="M6" s="47"/>
      <c r="N6" s="47"/>
      <c r="O6" s="48"/>
      <c r="P6" s="49"/>
      <c r="Q6" s="48"/>
      <c r="R6" s="48"/>
      <c r="S6" s="48"/>
      <c r="T6" s="48"/>
      <c r="U6" s="48"/>
      <c r="V6" s="48"/>
      <c r="W6" s="48"/>
      <c r="X6" s="4"/>
      <c r="Y6" s="24" t="s">
        <v>24</v>
      </c>
      <c r="Z6" s="110">
        <f>+WDI_Standard_Order_Form!C5</f>
        <v>0</v>
      </c>
      <c r="AA6" s="70"/>
      <c r="AB6" s="71"/>
      <c r="AC6" s="71"/>
      <c r="AD6" s="71"/>
      <c r="AE6" s="71"/>
      <c r="AF6" s="48"/>
      <c r="AG6" s="48"/>
      <c r="AH6" s="68"/>
      <c r="AJ6" s="48"/>
      <c r="AK6" s="48"/>
      <c r="AL6" s="48"/>
      <c r="AN6" s="43"/>
      <c r="AO6" s="44"/>
      <c r="AP6" s="44"/>
      <c r="AQ6" s="44"/>
      <c r="AR6" s="45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5"/>
      <c r="BE6" s="47"/>
      <c r="BF6" s="47"/>
      <c r="BG6" s="46"/>
      <c r="BH6" s="47"/>
      <c r="BI6" s="47"/>
      <c r="BK6" s="50" t="s">
        <v>87</v>
      </c>
      <c r="BL6" s="53">
        <f>RADIANS(22.5)</f>
        <v>0.39269908169872414</v>
      </c>
      <c r="BM6" s="53" t="s">
        <v>88</v>
      </c>
    </row>
    <row r="7" spans="1:66" x14ac:dyDescent="0.45">
      <c r="B7" s="58" t="s">
        <v>195</v>
      </c>
      <c r="C7" s="137">
        <f>+AK9</f>
        <v>0</v>
      </c>
      <c r="D7" s="65">
        <f>+C7-C6</f>
        <v>0</v>
      </c>
      <c r="E7" s="52"/>
      <c r="F7" s="47"/>
      <c r="G7" s="47"/>
      <c r="H7" s="47"/>
      <c r="I7" s="47"/>
      <c r="J7" s="47"/>
      <c r="K7" s="47"/>
      <c r="L7" s="47"/>
      <c r="M7" s="47"/>
      <c r="N7" s="47"/>
      <c r="O7" s="48"/>
      <c r="P7" s="49"/>
      <c r="Q7" s="48"/>
      <c r="R7" s="48"/>
      <c r="S7" s="48"/>
      <c r="T7" s="48"/>
      <c r="U7" s="48"/>
      <c r="V7" s="48"/>
      <c r="W7" s="48"/>
      <c r="X7" s="6"/>
      <c r="Y7" s="72" t="s">
        <v>21</v>
      </c>
      <c r="Z7" s="73"/>
      <c r="AA7" s="82" t="s">
        <v>119</v>
      </c>
      <c r="AB7" s="83" t="s">
        <v>3</v>
      </c>
      <c r="AC7" s="83"/>
      <c r="AD7" s="83"/>
      <c r="AE7" s="83"/>
      <c r="AF7" s="48"/>
      <c r="AG7" s="48"/>
      <c r="AH7" s="68"/>
      <c r="AJ7" s="65"/>
      <c r="AK7" s="65"/>
      <c r="AL7" s="65"/>
      <c r="AM7" s="64"/>
      <c r="AN7" s="51"/>
      <c r="AO7" s="51"/>
      <c r="AP7" s="51"/>
      <c r="AQ7" s="51"/>
      <c r="AR7" s="4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45"/>
      <c r="BE7" s="47"/>
      <c r="BF7" s="47"/>
      <c r="BG7" s="46"/>
      <c r="BH7" s="47"/>
      <c r="BI7" s="47"/>
      <c r="BK7" s="50" t="s">
        <v>89</v>
      </c>
      <c r="BL7" s="53">
        <f>COS(BL6)</f>
        <v>0.92387953251128674</v>
      </c>
      <c r="BM7" s="53"/>
    </row>
    <row r="8" spans="1:66" ht="15.9" thickBot="1" x14ac:dyDescent="0.5">
      <c r="B8" s="58" t="s">
        <v>97</v>
      </c>
      <c r="C8" s="137">
        <f>+AB9</f>
        <v>0</v>
      </c>
      <c r="E8" s="46"/>
      <c r="F8" s="47"/>
      <c r="G8" s="47"/>
      <c r="H8" s="47"/>
      <c r="I8" s="47"/>
      <c r="J8" s="47"/>
      <c r="K8" s="47"/>
      <c r="L8" s="47"/>
      <c r="M8" s="47"/>
      <c r="N8" s="47"/>
      <c r="O8" s="48"/>
      <c r="P8" s="49"/>
      <c r="Q8" s="48"/>
      <c r="R8" s="48"/>
      <c r="S8" s="48"/>
      <c r="T8" s="48"/>
      <c r="U8" s="48"/>
      <c r="V8" s="48"/>
      <c r="W8" s="48"/>
      <c r="X8" s="74" t="s">
        <v>8</v>
      </c>
      <c r="Y8" s="75" t="s">
        <v>19</v>
      </c>
      <c r="Z8" s="76" t="s">
        <v>17</v>
      </c>
      <c r="AA8" s="84"/>
      <c r="AB8" s="77" t="s">
        <v>19</v>
      </c>
      <c r="AC8" s="77"/>
      <c r="AD8" s="77"/>
      <c r="AE8" s="77"/>
      <c r="AF8" s="48"/>
      <c r="AG8" s="48"/>
      <c r="AH8" s="68"/>
      <c r="AJ8" s="65"/>
      <c r="AK8" s="65"/>
      <c r="AL8" s="65"/>
      <c r="AM8" s="64"/>
      <c r="AN8" s="51"/>
      <c r="AO8" s="51"/>
      <c r="AP8" s="51"/>
      <c r="AQ8" s="51"/>
      <c r="AR8" s="4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45"/>
      <c r="BE8" s="47"/>
      <c r="BF8" s="47"/>
      <c r="BG8" s="46"/>
      <c r="BH8" s="47"/>
      <c r="BI8" s="47"/>
      <c r="BL8" s="53"/>
      <c r="BM8" s="53"/>
    </row>
    <row r="9" spans="1:66" ht="15" customHeight="1" thickBot="1" x14ac:dyDescent="0.5">
      <c r="B9" s="58"/>
      <c r="C9" s="60"/>
      <c r="E9" s="46"/>
      <c r="F9" s="47"/>
      <c r="G9" s="47"/>
      <c r="H9" s="47"/>
      <c r="I9" s="47"/>
      <c r="J9" s="47"/>
      <c r="K9" s="47"/>
      <c r="L9" s="47"/>
      <c r="M9" s="47"/>
      <c r="N9" s="47"/>
      <c r="O9" s="48"/>
      <c r="P9" s="49"/>
      <c r="Q9" s="48"/>
      <c r="R9" s="48"/>
      <c r="S9" s="48"/>
      <c r="T9" s="48"/>
      <c r="U9" s="48"/>
      <c r="V9" s="48"/>
      <c r="W9" s="48"/>
      <c r="X9" s="81">
        <f>+WDI_Standard_Order_Form!A9</f>
        <v>1</v>
      </c>
      <c r="Y9" s="81">
        <f>+WDI_Standard_Order_Form!B9</f>
        <v>0</v>
      </c>
      <c r="Z9" s="81">
        <f>+WDI_Standard_Order_Form!C9</f>
        <v>0</v>
      </c>
      <c r="AA9" s="81" t="str">
        <f>+WDI_Standard_Order_Form!D9</f>
        <v>W</v>
      </c>
      <c r="AB9" s="81">
        <f>+WDI_Standard_Order_Form!J9</f>
        <v>0</v>
      </c>
      <c r="AC9" s="4"/>
      <c r="AD9" s="4"/>
      <c r="AE9" s="4"/>
      <c r="AF9" s="48"/>
      <c r="AG9" s="48"/>
      <c r="AH9" s="68"/>
      <c r="AI9" s="58" t="s">
        <v>201</v>
      </c>
      <c r="AJ9" s="65">
        <f t="shared" ref="AJ9:AJ19" si="0">+Y9</f>
        <v>0</v>
      </c>
      <c r="AK9" s="65">
        <f t="shared" ref="AK9:AK19" si="1">+Z9</f>
        <v>0</v>
      </c>
      <c r="AL9" s="65">
        <f>+AB9</f>
        <v>0</v>
      </c>
      <c r="AM9" s="64"/>
      <c r="AN9" s="51">
        <f t="shared" ref="AN9" si="2">+AJ9</f>
        <v>0</v>
      </c>
      <c r="AO9" s="51">
        <f t="shared" ref="AO9" si="3">SQRT((AP9/2)^2+BE9^2)*2</f>
        <v>0</v>
      </c>
      <c r="AP9" s="51">
        <f t="shared" ref="AP9:AP19" si="4">+(AN9/2)*$BL$11*2</f>
        <v>0</v>
      </c>
      <c r="AQ9" s="139">
        <f t="shared" ref="AQ9:AQ19" si="5">+(AK9-AJ9)+AP9</f>
        <v>0</v>
      </c>
      <c r="AR9" s="45"/>
      <c r="AS9" s="65">
        <f>-$C$24*2</f>
        <v>-1.25</v>
      </c>
      <c r="AT9" s="65">
        <f t="shared" ref="AT9" si="6">+AS9+AJ9</f>
        <v>-1.25</v>
      </c>
      <c r="AU9" s="65">
        <f>+$C$25*2</f>
        <v>0.375</v>
      </c>
      <c r="AV9" s="65">
        <f t="shared" ref="AV9" si="7">+AU9+AT9</f>
        <v>-0.875</v>
      </c>
      <c r="AW9" s="139">
        <f t="shared" ref="AW9:AW19" si="8">+AK9-AJ9+AV9</f>
        <v>-0.875</v>
      </c>
      <c r="AX9" s="85">
        <f t="shared" ref="AX9:AX19" si="9">+AL9*2</f>
        <v>0</v>
      </c>
      <c r="AY9" s="65">
        <f t="shared" ref="AY9" si="10">+AX9+AV9</f>
        <v>-0.875</v>
      </c>
      <c r="AZ9" s="144">
        <f t="shared" ref="AZ9:AZ19" si="11">+(AY9/2)*$BL$11*2</f>
        <v>-0.36243686707645817</v>
      </c>
      <c r="BA9" s="139">
        <f t="shared" ref="BA9:BA19" si="12">+AK9-AJ9+AZ9</f>
        <v>-0.36243686707645817</v>
      </c>
      <c r="BB9" s="145">
        <f t="shared" ref="BB9:BB19" si="13">+(AT9/2)*$BL$11*2</f>
        <v>-0.51776695296636877</v>
      </c>
      <c r="BC9" s="139">
        <f t="shared" ref="BC9:BC19" si="14">+AK9-AJ9+BB9</f>
        <v>-0.51776695296636877</v>
      </c>
      <c r="BD9" s="45"/>
      <c r="BE9" s="47">
        <f t="shared" ref="BE9" si="15">+AN9/2</f>
        <v>0</v>
      </c>
      <c r="BF9" s="47">
        <f t="shared" ref="BF9" si="16">++AN9*$BL$4</f>
        <v>0</v>
      </c>
      <c r="BG9" s="46">
        <v>6</v>
      </c>
      <c r="BH9" s="47"/>
      <c r="BI9" s="47"/>
      <c r="BK9" s="50" t="s">
        <v>90</v>
      </c>
      <c r="BL9" s="53">
        <f>SIN(BL6)</f>
        <v>0.38268343236508978</v>
      </c>
      <c r="BM9" s="53"/>
    </row>
    <row r="10" spans="1:66" ht="15" customHeight="1" thickBot="1" x14ac:dyDescent="0.5">
      <c r="E10" s="46"/>
      <c r="F10" s="47"/>
      <c r="G10" s="47"/>
      <c r="H10" s="47"/>
      <c r="I10" s="47"/>
      <c r="J10" s="47"/>
      <c r="K10" s="47"/>
      <c r="L10" s="47"/>
      <c r="M10" s="47"/>
      <c r="N10" s="47"/>
      <c r="O10" s="48"/>
      <c r="P10" s="49"/>
      <c r="Q10" s="48"/>
      <c r="R10" s="48"/>
      <c r="S10" s="48"/>
      <c r="T10" s="48"/>
      <c r="U10" s="48"/>
      <c r="V10" s="48"/>
      <c r="W10" s="48"/>
      <c r="X10" s="81">
        <f>+WDI_Standard_Order_Form!A10</f>
        <v>2</v>
      </c>
      <c r="Y10" s="81">
        <f>+WDI_Standard_Order_Form!B10</f>
        <v>0</v>
      </c>
      <c r="Z10" s="81">
        <f>+WDI_Standard_Order_Form!C10</f>
        <v>0</v>
      </c>
      <c r="AA10" s="81" t="str">
        <f>+WDI_Standard_Order_Form!D10</f>
        <v>W</v>
      </c>
      <c r="AB10" s="81">
        <f>+WDI_Standard_Order_Form!J10</f>
        <v>0</v>
      </c>
      <c r="AC10" s="78"/>
      <c r="AD10" s="78"/>
      <c r="AE10" s="78"/>
      <c r="AF10" s="48"/>
      <c r="AG10" s="48"/>
      <c r="AH10" s="68"/>
      <c r="AI10" s="58" t="s">
        <v>202</v>
      </c>
      <c r="AJ10" s="65">
        <f t="shared" si="0"/>
        <v>0</v>
      </c>
      <c r="AK10" s="65">
        <f t="shared" si="1"/>
        <v>0</v>
      </c>
      <c r="AL10" s="65">
        <f>+WDI_Standard_Order_Form!J10</f>
        <v>0</v>
      </c>
      <c r="AM10" s="64"/>
      <c r="AN10" s="51">
        <f t="shared" ref="AN10:AN19" si="17">+AJ10</f>
        <v>0</v>
      </c>
      <c r="AO10" s="51">
        <f t="shared" ref="AO10:AO19" si="18">SQRT((AP10/2)^2+BE10^2)*2</f>
        <v>0</v>
      </c>
      <c r="AP10" s="51">
        <f t="shared" si="4"/>
        <v>0</v>
      </c>
      <c r="AQ10" s="139">
        <f t="shared" si="5"/>
        <v>0</v>
      </c>
      <c r="AR10" s="45"/>
      <c r="AS10" s="65">
        <f t="shared" ref="AS10:AS19" si="19">-$C$24*2</f>
        <v>-1.25</v>
      </c>
      <c r="AT10" s="65">
        <f t="shared" ref="AT10:AT19" si="20">+AS10+AJ10</f>
        <v>-1.25</v>
      </c>
      <c r="AU10" s="65">
        <f t="shared" ref="AU10:AU19" si="21">+$C$25*2</f>
        <v>0.375</v>
      </c>
      <c r="AV10" s="65">
        <f t="shared" ref="AV10" si="22">+AU10+AT10</f>
        <v>-0.875</v>
      </c>
      <c r="AW10" s="139">
        <f t="shared" si="8"/>
        <v>-0.875</v>
      </c>
      <c r="AX10" s="85">
        <f t="shared" si="9"/>
        <v>0</v>
      </c>
      <c r="AY10" s="65">
        <f t="shared" ref="AY10:AY19" si="23">+AX10+AV10</f>
        <v>-0.875</v>
      </c>
      <c r="AZ10" s="144">
        <f t="shared" si="11"/>
        <v>-0.36243686707645817</v>
      </c>
      <c r="BA10" s="139">
        <f t="shared" si="12"/>
        <v>-0.36243686707645817</v>
      </c>
      <c r="BB10" s="145">
        <f t="shared" si="13"/>
        <v>-0.51776695296636877</v>
      </c>
      <c r="BC10" s="139">
        <f t="shared" si="14"/>
        <v>-0.51776695296636877</v>
      </c>
      <c r="BD10" s="45"/>
      <c r="BE10" s="47">
        <f t="shared" ref="BE10:BE19" si="24">+AN10/2</f>
        <v>0</v>
      </c>
      <c r="BF10" s="47">
        <f t="shared" ref="BF10:BF19" si="25">++AN10*$BL$4</f>
        <v>0</v>
      </c>
      <c r="BG10" s="46">
        <v>6</v>
      </c>
      <c r="BH10" s="47"/>
      <c r="BI10" s="47"/>
      <c r="BL10" s="53"/>
      <c r="BM10" s="53"/>
    </row>
    <row r="11" spans="1:66" ht="15" customHeight="1" thickBot="1" x14ac:dyDescent="0.5">
      <c r="E11" s="46"/>
      <c r="F11" s="47"/>
      <c r="G11" s="47"/>
      <c r="H11" s="47"/>
      <c r="I11" s="47"/>
      <c r="J11" s="47"/>
      <c r="K11" s="47"/>
      <c r="L11" s="47"/>
      <c r="M11" s="47"/>
      <c r="N11" s="47"/>
      <c r="O11" s="48"/>
      <c r="P11" s="49"/>
      <c r="Q11" s="48"/>
      <c r="R11" s="48"/>
      <c r="S11" s="48"/>
      <c r="T11" s="48"/>
      <c r="U11" s="48"/>
      <c r="V11" s="48"/>
      <c r="W11" s="48"/>
      <c r="X11" s="81">
        <f>+WDI_Standard_Order_Form!A11</f>
        <v>3</v>
      </c>
      <c r="Y11" s="138">
        <v>23</v>
      </c>
      <c r="Z11" s="138">
        <f>+Z10+0.5</f>
        <v>0.5</v>
      </c>
      <c r="AA11" s="138" t="str">
        <f>+AA10</f>
        <v>W</v>
      </c>
      <c r="AB11" s="138">
        <v>2.5</v>
      </c>
      <c r="AC11" s="78"/>
      <c r="AD11" s="78"/>
      <c r="AE11" s="78"/>
      <c r="AF11" s="48"/>
      <c r="AG11" s="48"/>
      <c r="AH11" s="68"/>
      <c r="AI11" s="58" t="s">
        <v>203</v>
      </c>
      <c r="AJ11" s="65">
        <f t="shared" si="0"/>
        <v>23</v>
      </c>
      <c r="AK11" s="65">
        <f t="shared" si="1"/>
        <v>0.5</v>
      </c>
      <c r="AL11" s="65">
        <f t="shared" ref="AL11:AL19" si="26">+AB11</f>
        <v>2.5</v>
      </c>
      <c r="AM11" s="64"/>
      <c r="AN11" s="51">
        <f t="shared" si="17"/>
        <v>23</v>
      </c>
      <c r="AO11" s="51">
        <f t="shared" si="18"/>
        <v>24.895020606725062</v>
      </c>
      <c r="AP11" s="51">
        <f t="shared" si="4"/>
        <v>9.5269119345811859</v>
      </c>
      <c r="AQ11" s="139">
        <f t="shared" si="5"/>
        <v>-12.973088065418814</v>
      </c>
      <c r="AR11" s="45"/>
      <c r="AS11" s="65">
        <f t="shared" si="19"/>
        <v>-1.25</v>
      </c>
      <c r="AT11" s="65">
        <f t="shared" si="20"/>
        <v>21.75</v>
      </c>
      <c r="AU11" s="65">
        <f t="shared" si="21"/>
        <v>0.375</v>
      </c>
      <c r="AV11" s="65">
        <f t="shared" ref="AV11:AV19" si="27">+AU11+AT11</f>
        <v>22.125</v>
      </c>
      <c r="AW11" s="139">
        <f t="shared" si="8"/>
        <v>-0.375</v>
      </c>
      <c r="AX11" s="85">
        <f t="shared" si="9"/>
        <v>5</v>
      </c>
      <c r="AY11" s="65">
        <f t="shared" si="23"/>
        <v>27.125</v>
      </c>
      <c r="AZ11" s="144">
        <f t="shared" si="11"/>
        <v>11.235542879370202</v>
      </c>
      <c r="BA11" s="139">
        <f t="shared" si="12"/>
        <v>-11.264457120629798</v>
      </c>
      <c r="BB11" s="145">
        <f t="shared" si="13"/>
        <v>9.009144981614817</v>
      </c>
      <c r="BC11" s="139">
        <f t="shared" si="14"/>
        <v>-13.490855018385183</v>
      </c>
      <c r="BD11" s="45"/>
      <c r="BE11" s="47">
        <f t="shared" si="24"/>
        <v>11.5</v>
      </c>
      <c r="BF11" s="47">
        <f t="shared" si="25"/>
        <v>72.256631032565238</v>
      </c>
      <c r="BG11" s="46">
        <v>6</v>
      </c>
      <c r="BH11" s="47"/>
      <c r="BI11" s="47"/>
      <c r="BK11" s="50" t="s">
        <v>91</v>
      </c>
      <c r="BL11" s="53">
        <f>TAN(BL6)</f>
        <v>0.41421356237309503</v>
      </c>
      <c r="BM11" s="53"/>
    </row>
    <row r="12" spans="1:66" ht="15" customHeight="1" thickBot="1" x14ac:dyDescent="0.5">
      <c r="B12" s="58"/>
      <c r="C12" s="60"/>
      <c r="E12" s="46"/>
      <c r="F12" s="47"/>
      <c r="G12" s="47"/>
      <c r="H12" s="47"/>
      <c r="I12" s="47"/>
      <c r="J12" s="47"/>
      <c r="K12" s="47"/>
      <c r="L12" s="47"/>
      <c r="M12" s="47"/>
      <c r="N12" s="47"/>
      <c r="O12" s="48"/>
      <c r="P12" s="49"/>
      <c r="Q12" s="48"/>
      <c r="R12" s="48"/>
      <c r="S12" s="48"/>
      <c r="T12" s="48"/>
      <c r="U12" s="48"/>
      <c r="V12" s="48"/>
      <c r="W12" s="48"/>
      <c r="X12" s="81">
        <f>+WDI_Standard_Order_Form!A12</f>
        <v>4</v>
      </c>
      <c r="Y12" s="138">
        <v>24</v>
      </c>
      <c r="Z12" s="138">
        <f t="shared" ref="Z12:Z19" si="28">+Z11+0.5</f>
        <v>1</v>
      </c>
      <c r="AA12" s="138" t="str">
        <f t="shared" ref="AA12:AA19" si="29">+AA11</f>
        <v>W</v>
      </c>
      <c r="AB12" s="138">
        <f>+AB11</f>
        <v>2.5</v>
      </c>
      <c r="AC12" s="78"/>
      <c r="AD12" s="78"/>
      <c r="AE12" s="78"/>
      <c r="AF12" s="48"/>
      <c r="AG12" s="48"/>
      <c r="AH12" s="68"/>
      <c r="AI12" s="58" t="s">
        <v>204</v>
      </c>
      <c r="AJ12" s="65">
        <f t="shared" si="0"/>
        <v>24</v>
      </c>
      <c r="AK12" s="65">
        <f t="shared" si="1"/>
        <v>1</v>
      </c>
      <c r="AL12" s="65">
        <f t="shared" si="26"/>
        <v>2.5</v>
      </c>
      <c r="AM12" s="64"/>
      <c r="AN12" s="51">
        <f t="shared" si="17"/>
        <v>24</v>
      </c>
      <c r="AO12" s="51">
        <f t="shared" si="18"/>
        <v>25.977412807017455</v>
      </c>
      <c r="AP12" s="51">
        <f t="shared" si="4"/>
        <v>9.9411254969542817</v>
      </c>
      <c r="AQ12" s="139">
        <f t="shared" si="5"/>
        <v>-13.058874503045718</v>
      </c>
      <c r="AR12" s="45"/>
      <c r="AS12" s="65">
        <f t="shared" si="19"/>
        <v>-1.25</v>
      </c>
      <c r="AT12" s="65">
        <f t="shared" si="20"/>
        <v>22.75</v>
      </c>
      <c r="AU12" s="65">
        <f t="shared" si="21"/>
        <v>0.375</v>
      </c>
      <c r="AV12" s="65">
        <f t="shared" si="27"/>
        <v>23.125</v>
      </c>
      <c r="AW12" s="139">
        <f t="shared" si="8"/>
        <v>0.125</v>
      </c>
      <c r="AX12" s="85">
        <f t="shared" si="9"/>
        <v>5</v>
      </c>
      <c r="AY12" s="65">
        <f t="shared" si="23"/>
        <v>28.125</v>
      </c>
      <c r="AZ12" s="144">
        <f t="shared" si="11"/>
        <v>11.649756441743298</v>
      </c>
      <c r="BA12" s="139">
        <f t="shared" si="12"/>
        <v>-11.350243558256702</v>
      </c>
      <c r="BB12" s="145">
        <f t="shared" si="13"/>
        <v>9.4233585439879128</v>
      </c>
      <c r="BC12" s="139">
        <f t="shared" si="14"/>
        <v>-13.576641456012087</v>
      </c>
      <c r="BD12" s="45"/>
      <c r="BE12" s="47">
        <f t="shared" si="24"/>
        <v>12</v>
      </c>
      <c r="BF12" s="47">
        <f t="shared" si="25"/>
        <v>75.398223686155035</v>
      </c>
      <c r="BG12" s="46">
        <v>6</v>
      </c>
      <c r="BH12" s="47"/>
      <c r="BI12" s="47"/>
      <c r="BL12" s="53"/>
      <c r="BM12" s="53"/>
    </row>
    <row r="13" spans="1:66" ht="15" customHeight="1" thickBot="1" x14ac:dyDescent="0.5">
      <c r="B13" s="58"/>
      <c r="C13" s="60"/>
      <c r="E13" s="46"/>
      <c r="F13" s="47"/>
      <c r="G13" s="47"/>
      <c r="H13" s="47"/>
      <c r="I13" s="47"/>
      <c r="J13" s="47"/>
      <c r="K13" s="47"/>
      <c r="L13" s="47"/>
      <c r="M13" s="47"/>
      <c r="N13" s="47"/>
      <c r="O13" s="48"/>
      <c r="P13" s="49"/>
      <c r="Q13" s="48"/>
      <c r="R13" s="48"/>
      <c r="S13" s="48"/>
      <c r="T13" s="48"/>
      <c r="U13" s="48"/>
      <c r="V13" s="48"/>
      <c r="W13" s="48"/>
      <c r="X13" s="81">
        <f>+WDI_Standard_Order_Form!A13</f>
        <v>5</v>
      </c>
      <c r="Y13" s="138">
        <v>25</v>
      </c>
      <c r="Z13" s="138">
        <f t="shared" si="28"/>
        <v>1.5</v>
      </c>
      <c r="AA13" s="138" t="str">
        <f t="shared" si="29"/>
        <v>W</v>
      </c>
      <c r="AB13" s="138">
        <f t="shared" ref="AB13:AB19" si="30">+AB12</f>
        <v>2.5</v>
      </c>
      <c r="AC13" s="78"/>
      <c r="AD13" s="78"/>
      <c r="AE13" s="78"/>
      <c r="AF13" s="48"/>
      <c r="AG13" s="48"/>
      <c r="AH13" s="68"/>
      <c r="AI13" s="58" t="s">
        <v>205</v>
      </c>
      <c r="AJ13" s="65">
        <f t="shared" si="0"/>
        <v>25</v>
      </c>
      <c r="AK13" s="65">
        <f t="shared" si="1"/>
        <v>1.5</v>
      </c>
      <c r="AL13" s="65">
        <f t="shared" si="26"/>
        <v>2.5</v>
      </c>
      <c r="AM13" s="64"/>
      <c r="AN13" s="51">
        <f t="shared" si="17"/>
        <v>25</v>
      </c>
      <c r="AO13" s="51">
        <f t="shared" si="18"/>
        <v>27.059805007309851</v>
      </c>
      <c r="AP13" s="51">
        <f t="shared" si="4"/>
        <v>10.355339059327376</v>
      </c>
      <c r="AQ13" s="139">
        <f t="shared" si="5"/>
        <v>-13.144660940672624</v>
      </c>
      <c r="AR13" s="45"/>
      <c r="AS13" s="65">
        <f t="shared" si="19"/>
        <v>-1.25</v>
      </c>
      <c r="AT13" s="65">
        <f t="shared" si="20"/>
        <v>23.75</v>
      </c>
      <c r="AU13" s="65">
        <f t="shared" si="21"/>
        <v>0.375</v>
      </c>
      <c r="AV13" s="65">
        <f t="shared" si="27"/>
        <v>24.125</v>
      </c>
      <c r="AW13" s="139">
        <f t="shared" si="8"/>
        <v>0.625</v>
      </c>
      <c r="AX13" s="85">
        <f t="shared" si="9"/>
        <v>5</v>
      </c>
      <c r="AY13" s="65">
        <f t="shared" si="23"/>
        <v>29.125</v>
      </c>
      <c r="AZ13" s="144">
        <f t="shared" si="11"/>
        <v>12.063970004116394</v>
      </c>
      <c r="BA13" s="139">
        <f t="shared" si="12"/>
        <v>-11.436029995883606</v>
      </c>
      <c r="BB13" s="145">
        <f t="shared" si="13"/>
        <v>9.8375721063610069</v>
      </c>
      <c r="BC13" s="139">
        <f t="shared" si="14"/>
        <v>-13.662427893638993</v>
      </c>
      <c r="BD13" s="45"/>
      <c r="BE13" s="47">
        <f t="shared" si="24"/>
        <v>12.5</v>
      </c>
      <c r="BF13" s="47">
        <f t="shared" si="25"/>
        <v>78.539816339744831</v>
      </c>
      <c r="BG13" s="46">
        <v>6</v>
      </c>
      <c r="BI13" s="47"/>
      <c r="BK13" s="50" t="s">
        <v>92</v>
      </c>
      <c r="BL13" s="53"/>
      <c r="BM13" s="53"/>
    </row>
    <row r="14" spans="1:66" ht="15" customHeight="1" thickBot="1" x14ac:dyDescent="0.5">
      <c r="B14" s="58" t="s">
        <v>196</v>
      </c>
      <c r="C14" s="108">
        <f>+AP9</f>
        <v>0</v>
      </c>
      <c r="D14" s="65"/>
      <c r="E14" s="46"/>
      <c r="F14" s="47"/>
      <c r="G14" s="47"/>
      <c r="H14" s="47"/>
      <c r="I14" s="47"/>
      <c r="J14" s="47"/>
      <c r="K14" s="47"/>
      <c r="L14" s="47"/>
      <c r="M14" s="47"/>
      <c r="N14" s="47"/>
      <c r="O14" s="48"/>
      <c r="P14" s="49"/>
      <c r="Q14" s="48"/>
      <c r="R14" s="48"/>
      <c r="S14" s="48"/>
      <c r="T14" s="48"/>
      <c r="U14" s="48"/>
      <c r="V14" s="48"/>
      <c r="W14" s="48"/>
      <c r="X14" s="81">
        <f>+WDI_Standard_Order_Form!A14</f>
        <v>6</v>
      </c>
      <c r="Y14" s="138">
        <v>25.5</v>
      </c>
      <c r="Z14" s="138">
        <f t="shared" si="28"/>
        <v>2</v>
      </c>
      <c r="AA14" s="138" t="str">
        <f t="shared" si="29"/>
        <v>W</v>
      </c>
      <c r="AB14" s="138">
        <f t="shared" si="30"/>
        <v>2.5</v>
      </c>
      <c r="AC14" s="78"/>
      <c r="AD14" s="78"/>
      <c r="AE14" s="78"/>
      <c r="AF14" s="48"/>
      <c r="AG14" s="48"/>
      <c r="AH14" s="68"/>
      <c r="AI14" s="58" t="s">
        <v>206</v>
      </c>
      <c r="AJ14" s="65">
        <f t="shared" si="0"/>
        <v>25.5</v>
      </c>
      <c r="AK14" s="65">
        <f t="shared" si="1"/>
        <v>2</v>
      </c>
      <c r="AL14" s="65">
        <f t="shared" si="26"/>
        <v>2.5</v>
      </c>
      <c r="AM14" s="64"/>
      <c r="AN14" s="51">
        <f t="shared" si="17"/>
        <v>25.5</v>
      </c>
      <c r="AO14" s="51">
        <f t="shared" si="18"/>
        <v>27.601001107456046</v>
      </c>
      <c r="AP14" s="51">
        <f t="shared" si="4"/>
        <v>10.562445840513924</v>
      </c>
      <c r="AQ14" s="139">
        <f t="shared" si="5"/>
        <v>-12.937554159486076</v>
      </c>
      <c r="AR14" s="45"/>
      <c r="AS14" s="65">
        <f t="shared" si="19"/>
        <v>-1.25</v>
      </c>
      <c r="AT14" s="65">
        <f t="shared" si="20"/>
        <v>24.25</v>
      </c>
      <c r="AU14" s="65">
        <f t="shared" si="21"/>
        <v>0.375</v>
      </c>
      <c r="AV14" s="65">
        <f t="shared" si="27"/>
        <v>24.625</v>
      </c>
      <c r="AW14" s="139">
        <f t="shared" si="8"/>
        <v>1.125</v>
      </c>
      <c r="AX14" s="85">
        <f t="shared" si="9"/>
        <v>5</v>
      </c>
      <c r="AY14" s="65">
        <f t="shared" si="23"/>
        <v>29.625</v>
      </c>
      <c r="AZ14" s="144">
        <f t="shared" si="11"/>
        <v>12.27107678530294</v>
      </c>
      <c r="BA14" s="139">
        <f t="shared" si="12"/>
        <v>-11.22892321469706</v>
      </c>
      <c r="BB14" s="145">
        <f t="shared" si="13"/>
        <v>10.044678887547555</v>
      </c>
      <c r="BC14" s="139">
        <f t="shared" si="14"/>
        <v>-13.455321112452445</v>
      </c>
      <c r="BD14" s="45"/>
      <c r="BE14" s="47">
        <f t="shared" si="24"/>
        <v>12.75</v>
      </c>
      <c r="BF14" s="47">
        <f t="shared" si="25"/>
        <v>80.110612666539723</v>
      </c>
      <c r="BG14" s="46">
        <v>6</v>
      </c>
      <c r="BH14" s="47"/>
      <c r="BI14" s="47"/>
      <c r="BK14" s="50" t="s">
        <v>93</v>
      </c>
      <c r="BL14" s="53"/>
      <c r="BM14" s="53"/>
    </row>
    <row r="15" spans="1:66" ht="15" customHeight="1" thickBot="1" x14ac:dyDescent="0.5">
      <c r="B15" s="58" t="s">
        <v>197</v>
      </c>
      <c r="C15" s="108">
        <f>+AZ9</f>
        <v>-0.36243686707645817</v>
      </c>
      <c r="D15" s="108"/>
      <c r="E15" s="46"/>
      <c r="F15" s="47"/>
      <c r="G15" s="47"/>
      <c r="H15" s="47"/>
      <c r="I15" s="47"/>
      <c r="J15" s="47"/>
      <c r="K15" s="47"/>
      <c r="L15" s="47"/>
      <c r="M15" s="47"/>
      <c r="N15" s="47"/>
      <c r="O15" s="48"/>
      <c r="P15" s="49"/>
      <c r="Q15" s="48"/>
      <c r="R15" s="48"/>
      <c r="S15" s="48"/>
      <c r="T15" s="48"/>
      <c r="U15" s="48"/>
      <c r="V15" s="48"/>
      <c r="W15" s="48"/>
      <c r="X15" s="81">
        <f>+WDI_Standard_Order_Form!A15</f>
        <v>7</v>
      </c>
      <c r="Y15" s="138">
        <v>26</v>
      </c>
      <c r="Z15" s="138">
        <f t="shared" si="28"/>
        <v>2.5</v>
      </c>
      <c r="AA15" s="138" t="str">
        <f t="shared" si="29"/>
        <v>W</v>
      </c>
      <c r="AB15" s="138">
        <f t="shared" si="30"/>
        <v>2.5</v>
      </c>
      <c r="AC15" s="78"/>
      <c r="AD15" s="78"/>
      <c r="AE15" s="78"/>
      <c r="AF15" s="48"/>
      <c r="AG15" s="48"/>
      <c r="AH15" s="68"/>
      <c r="AI15" s="58" t="s">
        <v>207</v>
      </c>
      <c r="AJ15" s="65">
        <f t="shared" si="0"/>
        <v>26</v>
      </c>
      <c r="AK15" s="65">
        <f t="shared" si="1"/>
        <v>2.5</v>
      </c>
      <c r="AL15" s="65">
        <f t="shared" si="26"/>
        <v>2.5</v>
      </c>
      <c r="AM15" s="64"/>
      <c r="AN15" s="51">
        <f t="shared" si="17"/>
        <v>26</v>
      </c>
      <c r="AO15" s="51">
        <f t="shared" si="18"/>
        <v>28.142197207602244</v>
      </c>
      <c r="AP15" s="51">
        <f t="shared" si="4"/>
        <v>10.769552621700472</v>
      </c>
      <c r="AQ15" s="139">
        <f t="shared" si="5"/>
        <v>-12.730447378299528</v>
      </c>
      <c r="AR15" s="45"/>
      <c r="AS15" s="65">
        <f t="shared" si="19"/>
        <v>-1.25</v>
      </c>
      <c r="AT15" s="65">
        <f t="shared" si="20"/>
        <v>24.75</v>
      </c>
      <c r="AU15" s="65">
        <f t="shared" si="21"/>
        <v>0.375</v>
      </c>
      <c r="AV15" s="65">
        <f t="shared" si="27"/>
        <v>25.125</v>
      </c>
      <c r="AW15" s="139">
        <f t="shared" si="8"/>
        <v>1.625</v>
      </c>
      <c r="AX15" s="85">
        <f t="shared" si="9"/>
        <v>5</v>
      </c>
      <c r="AY15" s="65">
        <f t="shared" si="23"/>
        <v>30.125</v>
      </c>
      <c r="AZ15" s="144">
        <f t="shared" si="11"/>
        <v>12.478183566489488</v>
      </c>
      <c r="BA15" s="139">
        <f t="shared" si="12"/>
        <v>-11.021816433510512</v>
      </c>
      <c r="BB15" s="145">
        <f t="shared" si="13"/>
        <v>10.251785668734103</v>
      </c>
      <c r="BC15" s="139">
        <f t="shared" si="14"/>
        <v>-13.248214331265897</v>
      </c>
      <c r="BD15" s="45"/>
      <c r="BE15" s="47">
        <f t="shared" si="24"/>
        <v>13</v>
      </c>
      <c r="BF15" s="47">
        <f t="shared" si="25"/>
        <v>81.681408993334628</v>
      </c>
      <c r="BG15" s="46">
        <v>6</v>
      </c>
      <c r="BI15" s="47"/>
      <c r="BK15" s="50" t="s">
        <v>94</v>
      </c>
      <c r="BL15" s="53"/>
      <c r="BM15" s="53"/>
    </row>
    <row r="16" spans="1:66" ht="15" customHeight="1" thickBot="1" x14ac:dyDescent="0.5">
      <c r="B16" s="58" t="s">
        <v>198</v>
      </c>
      <c r="C16" s="108">
        <f>+BB9</f>
        <v>-0.51776695296636877</v>
      </c>
      <c r="E16" s="46"/>
      <c r="F16" s="47"/>
      <c r="G16" s="47"/>
      <c r="H16" s="47"/>
      <c r="I16" s="47"/>
      <c r="J16" s="47"/>
      <c r="K16" s="47"/>
      <c r="L16" s="47"/>
      <c r="M16" s="47"/>
      <c r="N16" s="47"/>
      <c r="O16" s="48"/>
      <c r="P16" s="49"/>
      <c r="Q16" s="48"/>
      <c r="R16" s="48"/>
      <c r="S16" s="48"/>
      <c r="T16" s="48"/>
      <c r="U16" s="48"/>
      <c r="V16" s="48"/>
      <c r="W16" s="48"/>
      <c r="X16" s="81">
        <f>+WDI_Standard_Order_Form!A16</f>
        <v>8</v>
      </c>
      <c r="Y16" s="138">
        <v>26.5</v>
      </c>
      <c r="Z16" s="138">
        <f t="shared" si="28"/>
        <v>3</v>
      </c>
      <c r="AA16" s="138" t="str">
        <f t="shared" si="29"/>
        <v>W</v>
      </c>
      <c r="AB16" s="138">
        <f t="shared" si="30"/>
        <v>2.5</v>
      </c>
      <c r="AC16" s="78"/>
      <c r="AD16" s="78"/>
      <c r="AE16" s="78"/>
      <c r="AF16" s="48"/>
      <c r="AG16" s="48"/>
      <c r="AH16" s="68"/>
      <c r="AI16" s="58" t="s">
        <v>208</v>
      </c>
      <c r="AJ16" s="65">
        <f t="shared" si="0"/>
        <v>26.5</v>
      </c>
      <c r="AK16" s="65">
        <f t="shared" si="1"/>
        <v>3</v>
      </c>
      <c r="AL16" s="65">
        <f t="shared" si="26"/>
        <v>2.5</v>
      </c>
      <c r="AM16" s="64"/>
      <c r="AN16" s="51">
        <f t="shared" si="17"/>
        <v>26.5</v>
      </c>
      <c r="AO16" s="51">
        <f t="shared" si="18"/>
        <v>28.683393307748439</v>
      </c>
      <c r="AP16" s="51">
        <f t="shared" si="4"/>
        <v>10.976659402887018</v>
      </c>
      <c r="AQ16" s="139">
        <f t="shared" si="5"/>
        <v>-12.523340597112982</v>
      </c>
      <c r="AR16" s="45"/>
      <c r="AS16" s="65">
        <f t="shared" si="19"/>
        <v>-1.25</v>
      </c>
      <c r="AT16" s="65">
        <f t="shared" si="20"/>
        <v>25.25</v>
      </c>
      <c r="AU16" s="65">
        <f t="shared" si="21"/>
        <v>0.375</v>
      </c>
      <c r="AV16" s="65">
        <f t="shared" si="27"/>
        <v>25.625</v>
      </c>
      <c r="AW16" s="139">
        <f t="shared" si="8"/>
        <v>2.125</v>
      </c>
      <c r="AX16" s="85">
        <f t="shared" si="9"/>
        <v>5</v>
      </c>
      <c r="AY16" s="65">
        <f t="shared" si="23"/>
        <v>30.625</v>
      </c>
      <c r="AZ16" s="144">
        <f t="shared" si="11"/>
        <v>12.685290347676036</v>
      </c>
      <c r="BA16" s="139">
        <f t="shared" si="12"/>
        <v>-10.814709652323964</v>
      </c>
      <c r="BB16" s="145">
        <f t="shared" si="13"/>
        <v>10.458892449920649</v>
      </c>
      <c r="BC16" s="139">
        <f t="shared" si="14"/>
        <v>-13.041107550079351</v>
      </c>
      <c r="BD16" s="45"/>
      <c r="BE16" s="47">
        <f t="shared" si="24"/>
        <v>13.25</v>
      </c>
      <c r="BF16" s="47">
        <f t="shared" si="25"/>
        <v>83.252205320129519</v>
      </c>
      <c r="BG16" s="46">
        <v>6</v>
      </c>
      <c r="BH16" s="47"/>
      <c r="BI16" s="47"/>
    </row>
    <row r="17" spans="2:61" ht="15" customHeight="1" thickBot="1" x14ac:dyDescent="0.5">
      <c r="B17" s="58"/>
      <c r="C17" s="109"/>
      <c r="E17" s="46"/>
      <c r="F17" s="47"/>
      <c r="G17" s="47"/>
      <c r="H17" s="47"/>
      <c r="I17" s="47"/>
      <c r="J17" s="47"/>
      <c r="K17" s="47"/>
      <c r="L17" s="47"/>
      <c r="M17" s="47"/>
      <c r="N17" s="47"/>
      <c r="O17" s="48"/>
      <c r="P17" s="49"/>
      <c r="Q17" s="48"/>
      <c r="R17" s="48"/>
      <c r="S17" s="48"/>
      <c r="T17" s="48"/>
      <c r="U17" s="48"/>
      <c r="V17" s="48"/>
      <c r="W17" s="48"/>
      <c r="X17" s="81">
        <f>+WDI_Standard_Order_Form!A17</f>
        <v>9</v>
      </c>
      <c r="Y17" s="138">
        <v>27</v>
      </c>
      <c r="Z17" s="138">
        <f t="shared" si="28"/>
        <v>3.5</v>
      </c>
      <c r="AA17" s="138" t="str">
        <f t="shared" si="29"/>
        <v>W</v>
      </c>
      <c r="AB17" s="138">
        <f t="shared" si="30"/>
        <v>2.5</v>
      </c>
      <c r="AC17" s="78"/>
      <c r="AD17" s="78"/>
      <c r="AE17" s="78"/>
      <c r="AF17" s="48"/>
      <c r="AG17" s="48"/>
      <c r="AH17" s="68"/>
      <c r="AI17" s="58" t="s">
        <v>209</v>
      </c>
      <c r="AJ17" s="65">
        <f t="shared" si="0"/>
        <v>27</v>
      </c>
      <c r="AK17" s="65">
        <f t="shared" si="1"/>
        <v>3.5</v>
      </c>
      <c r="AL17" s="65">
        <f t="shared" si="26"/>
        <v>2.5</v>
      </c>
      <c r="AM17" s="64"/>
      <c r="AN17" s="51">
        <f t="shared" si="17"/>
        <v>27</v>
      </c>
      <c r="AO17" s="51">
        <f t="shared" si="18"/>
        <v>29.224589407894637</v>
      </c>
      <c r="AP17" s="51">
        <f t="shared" si="4"/>
        <v>11.183766184073566</v>
      </c>
      <c r="AQ17" s="139">
        <f t="shared" si="5"/>
        <v>-12.316233815926434</v>
      </c>
      <c r="AR17" s="45"/>
      <c r="AS17" s="65">
        <f t="shared" si="19"/>
        <v>-1.25</v>
      </c>
      <c r="AT17" s="65">
        <f t="shared" si="20"/>
        <v>25.75</v>
      </c>
      <c r="AU17" s="65">
        <f t="shared" si="21"/>
        <v>0.375</v>
      </c>
      <c r="AV17" s="65">
        <f t="shared" si="27"/>
        <v>26.125</v>
      </c>
      <c r="AW17" s="139">
        <f t="shared" si="8"/>
        <v>2.625</v>
      </c>
      <c r="AX17" s="85">
        <f t="shared" si="9"/>
        <v>5</v>
      </c>
      <c r="AY17" s="65">
        <f t="shared" si="23"/>
        <v>31.125</v>
      </c>
      <c r="AZ17" s="144">
        <f t="shared" si="11"/>
        <v>12.892397128862584</v>
      </c>
      <c r="BA17" s="139">
        <f t="shared" si="12"/>
        <v>-10.607602871137416</v>
      </c>
      <c r="BB17" s="145">
        <f t="shared" si="13"/>
        <v>10.665999231107197</v>
      </c>
      <c r="BC17" s="139">
        <f t="shared" si="14"/>
        <v>-12.834000768892803</v>
      </c>
      <c r="BD17" s="45"/>
      <c r="BE17" s="47">
        <f t="shared" si="24"/>
        <v>13.5</v>
      </c>
      <c r="BF17" s="47">
        <f t="shared" si="25"/>
        <v>84.823001646924411</v>
      </c>
      <c r="BG17" s="46">
        <v>6</v>
      </c>
      <c r="BH17" s="47"/>
      <c r="BI17" s="47"/>
    </row>
    <row r="18" spans="2:61" ht="15" customHeight="1" thickBot="1" x14ac:dyDescent="0.5">
      <c r="B18" s="58" t="s">
        <v>169</v>
      </c>
      <c r="C18" s="108">
        <f>+C14+$D$7</f>
        <v>0</v>
      </c>
      <c r="E18" s="46"/>
      <c r="F18" s="47"/>
      <c r="G18" s="47"/>
      <c r="H18" s="47"/>
      <c r="I18" s="47"/>
      <c r="J18" s="47"/>
      <c r="K18" s="47"/>
      <c r="L18" s="47"/>
      <c r="M18" s="47"/>
      <c r="N18" s="47"/>
      <c r="O18" s="48"/>
      <c r="P18" s="49"/>
      <c r="Q18" s="48"/>
      <c r="R18" s="48"/>
      <c r="S18" s="48"/>
      <c r="T18" s="48"/>
      <c r="U18" s="48"/>
      <c r="V18" s="48"/>
      <c r="W18" s="48"/>
      <c r="X18" s="81">
        <f>+WDI_Standard_Order_Form!A18</f>
        <v>10</v>
      </c>
      <c r="Y18" s="138">
        <v>27.5</v>
      </c>
      <c r="Z18" s="138">
        <f t="shared" si="28"/>
        <v>4</v>
      </c>
      <c r="AA18" s="138" t="str">
        <f t="shared" si="29"/>
        <v>W</v>
      </c>
      <c r="AB18" s="138">
        <f t="shared" si="30"/>
        <v>2.5</v>
      </c>
      <c r="AC18" s="78"/>
      <c r="AD18" s="78"/>
      <c r="AE18" s="78"/>
      <c r="AF18" s="48"/>
      <c r="AG18" s="48"/>
      <c r="AH18" s="68"/>
      <c r="AI18" s="58" t="s">
        <v>210</v>
      </c>
      <c r="AJ18" s="65">
        <f t="shared" si="0"/>
        <v>27.5</v>
      </c>
      <c r="AK18" s="65">
        <f t="shared" si="1"/>
        <v>4</v>
      </c>
      <c r="AL18" s="65">
        <f t="shared" si="26"/>
        <v>2.5</v>
      </c>
      <c r="AM18" s="64"/>
      <c r="AN18" s="51">
        <f t="shared" si="17"/>
        <v>27.5</v>
      </c>
      <c r="AO18" s="51">
        <f t="shared" si="18"/>
        <v>29.765785508040835</v>
      </c>
      <c r="AP18" s="51">
        <f t="shared" si="4"/>
        <v>11.390872965260114</v>
      </c>
      <c r="AQ18" s="139">
        <f t="shared" si="5"/>
        <v>-12.109127034739886</v>
      </c>
      <c r="AR18" s="45"/>
      <c r="AS18" s="65">
        <f t="shared" si="19"/>
        <v>-1.25</v>
      </c>
      <c r="AT18" s="65">
        <f t="shared" si="20"/>
        <v>26.25</v>
      </c>
      <c r="AU18" s="65">
        <f t="shared" si="21"/>
        <v>0.375</v>
      </c>
      <c r="AV18" s="65">
        <f t="shared" si="27"/>
        <v>26.625</v>
      </c>
      <c r="AW18" s="139">
        <f t="shared" si="8"/>
        <v>3.125</v>
      </c>
      <c r="AX18" s="85">
        <f t="shared" si="9"/>
        <v>5</v>
      </c>
      <c r="AY18" s="65">
        <f t="shared" si="23"/>
        <v>31.625</v>
      </c>
      <c r="AZ18" s="144">
        <f t="shared" si="11"/>
        <v>13.09950391004913</v>
      </c>
      <c r="BA18" s="139">
        <f t="shared" si="12"/>
        <v>-10.40049608995087</v>
      </c>
      <c r="BB18" s="145">
        <f t="shared" si="13"/>
        <v>10.873106012293745</v>
      </c>
      <c r="BC18" s="139">
        <f t="shared" si="14"/>
        <v>-12.626893987706255</v>
      </c>
      <c r="BD18" s="45"/>
      <c r="BE18" s="47">
        <f t="shared" si="24"/>
        <v>13.75</v>
      </c>
      <c r="BF18" s="47">
        <f t="shared" si="25"/>
        <v>86.393797973719316</v>
      </c>
      <c r="BG18" s="46">
        <v>6</v>
      </c>
      <c r="BH18" s="47"/>
      <c r="BI18" s="47"/>
    </row>
    <row r="19" spans="2:61" ht="15" customHeight="1" thickBot="1" x14ac:dyDescent="0.5">
      <c r="B19" s="58" t="s">
        <v>170</v>
      </c>
      <c r="C19" s="108">
        <f>+C15+$D$7</f>
        <v>-0.36243686707645817</v>
      </c>
      <c r="D19" s="108"/>
      <c r="E19" s="46"/>
      <c r="F19" s="47"/>
      <c r="G19" s="47"/>
      <c r="H19" s="47"/>
      <c r="I19" s="47"/>
      <c r="J19" s="47"/>
      <c r="K19" s="47"/>
      <c r="L19" s="47"/>
      <c r="M19" s="47"/>
      <c r="N19" s="47"/>
      <c r="O19" s="48"/>
      <c r="P19" s="49"/>
      <c r="Q19" s="48"/>
      <c r="R19" s="48"/>
      <c r="S19" s="48"/>
      <c r="T19" s="48"/>
      <c r="U19" s="48"/>
      <c r="V19" s="48"/>
      <c r="W19" s="48"/>
      <c r="X19" s="81">
        <f>+WDI_Standard_Order_Form!A19</f>
        <v>11</v>
      </c>
      <c r="Y19" s="138">
        <v>27.5</v>
      </c>
      <c r="Z19" s="138">
        <f t="shared" si="28"/>
        <v>4.5</v>
      </c>
      <c r="AA19" s="138" t="str">
        <f t="shared" si="29"/>
        <v>W</v>
      </c>
      <c r="AB19" s="138">
        <f t="shared" si="30"/>
        <v>2.5</v>
      </c>
      <c r="AC19" s="78"/>
      <c r="AD19" s="78"/>
      <c r="AE19" s="78"/>
      <c r="AF19" s="48"/>
      <c r="AG19" s="48"/>
      <c r="AH19" s="68"/>
      <c r="AI19" s="58" t="s">
        <v>211</v>
      </c>
      <c r="AJ19" s="65">
        <f t="shared" si="0"/>
        <v>27.5</v>
      </c>
      <c r="AK19" s="65">
        <f t="shared" si="1"/>
        <v>4.5</v>
      </c>
      <c r="AL19" s="65">
        <f t="shared" si="26"/>
        <v>2.5</v>
      </c>
      <c r="AM19" s="64"/>
      <c r="AN19" s="51">
        <f t="shared" si="17"/>
        <v>27.5</v>
      </c>
      <c r="AO19" s="51">
        <f t="shared" si="18"/>
        <v>29.765785508040835</v>
      </c>
      <c r="AP19" s="51">
        <f t="shared" si="4"/>
        <v>11.390872965260114</v>
      </c>
      <c r="AQ19" s="139">
        <f t="shared" si="5"/>
        <v>-11.609127034739886</v>
      </c>
      <c r="AR19" s="45"/>
      <c r="AS19" s="65">
        <f t="shared" si="19"/>
        <v>-1.25</v>
      </c>
      <c r="AT19" s="65">
        <f t="shared" si="20"/>
        <v>26.25</v>
      </c>
      <c r="AU19" s="65">
        <f t="shared" si="21"/>
        <v>0.375</v>
      </c>
      <c r="AV19" s="65">
        <f t="shared" si="27"/>
        <v>26.625</v>
      </c>
      <c r="AW19" s="139">
        <f t="shared" si="8"/>
        <v>3.625</v>
      </c>
      <c r="AX19" s="85">
        <f t="shared" si="9"/>
        <v>5</v>
      </c>
      <c r="AY19" s="65">
        <f t="shared" si="23"/>
        <v>31.625</v>
      </c>
      <c r="AZ19" s="144">
        <f t="shared" si="11"/>
        <v>13.09950391004913</v>
      </c>
      <c r="BA19" s="139">
        <f t="shared" si="12"/>
        <v>-9.9004960899508703</v>
      </c>
      <c r="BB19" s="145">
        <f t="shared" si="13"/>
        <v>10.873106012293745</v>
      </c>
      <c r="BC19" s="139">
        <f t="shared" si="14"/>
        <v>-12.126893987706255</v>
      </c>
      <c r="BD19" s="45"/>
      <c r="BE19" s="47">
        <f t="shared" si="24"/>
        <v>13.75</v>
      </c>
      <c r="BF19" s="47">
        <f t="shared" si="25"/>
        <v>86.393797973719316</v>
      </c>
      <c r="BG19" s="46">
        <v>6</v>
      </c>
      <c r="BH19" s="47"/>
      <c r="BI19" s="47"/>
    </row>
    <row r="20" spans="2:61" ht="15" customHeight="1" thickBot="1" x14ac:dyDescent="0.5">
      <c r="B20" s="58" t="s">
        <v>171</v>
      </c>
      <c r="C20" s="108">
        <f>+C16+$D$7</f>
        <v>-0.51776695296636877</v>
      </c>
      <c r="E20" s="46"/>
      <c r="F20" s="47"/>
      <c r="G20" s="47"/>
      <c r="H20" s="47"/>
      <c r="I20" s="47"/>
      <c r="J20" s="47"/>
      <c r="K20" s="47"/>
      <c r="L20" s="47"/>
      <c r="M20" s="47"/>
      <c r="N20" s="47"/>
      <c r="O20" s="48"/>
      <c r="P20" s="49"/>
      <c r="Q20" s="48"/>
      <c r="R20" s="48"/>
      <c r="S20" s="48"/>
      <c r="T20" s="48"/>
      <c r="U20" s="48"/>
      <c r="V20" s="48"/>
      <c r="W20" s="48"/>
      <c r="X20" s="81">
        <f>+WDI_Standard_Order_Form!A21</f>
        <v>1</v>
      </c>
      <c r="Y20" s="81">
        <f>+WDI_Standard_Order_Form!B21</f>
        <v>0</v>
      </c>
      <c r="Z20" s="81">
        <f>+WDI_Standard_Order_Form!C21</f>
        <v>0</v>
      </c>
      <c r="AA20" s="81" t="str">
        <f>+WDI_Standard_Order_Form!D21</f>
        <v>P</v>
      </c>
      <c r="AB20" s="81">
        <f>+WDI_Standard_Order_Form!J21</f>
        <v>0</v>
      </c>
      <c r="AC20" s="78"/>
      <c r="AD20" s="78"/>
      <c r="AE20" s="78"/>
      <c r="AF20" s="48"/>
      <c r="AG20" s="48"/>
      <c r="AH20" s="68"/>
      <c r="AI20" s="50"/>
      <c r="AM20" s="64"/>
      <c r="AR20" s="50"/>
      <c r="BD20" s="50"/>
      <c r="BG20" s="50"/>
    </row>
    <row r="21" spans="2:61" ht="15" customHeight="1" thickBot="1" x14ac:dyDescent="0.5">
      <c r="C21" s="60"/>
      <c r="E21" s="46"/>
      <c r="F21" s="47"/>
      <c r="G21" s="47"/>
      <c r="H21" s="47"/>
      <c r="I21" s="47"/>
      <c r="J21" s="47"/>
      <c r="K21" s="47"/>
      <c r="L21" s="47"/>
      <c r="M21" s="47"/>
      <c r="N21" s="47"/>
      <c r="O21" s="48"/>
      <c r="P21" s="49"/>
      <c r="Q21" s="48"/>
      <c r="R21" s="48"/>
      <c r="S21" s="48"/>
      <c r="T21" s="48"/>
      <c r="U21" s="48"/>
      <c r="V21" s="48"/>
      <c r="W21" s="48"/>
      <c r="X21" s="81">
        <f>+WDI_Standard_Order_Form!A22</f>
        <v>2</v>
      </c>
      <c r="Y21" s="81">
        <f>+WDI_Standard_Order_Form!B22</f>
        <v>0</v>
      </c>
      <c r="Z21" s="81">
        <f>+WDI_Standard_Order_Form!C22</f>
        <v>0</v>
      </c>
      <c r="AA21" s="81" t="str">
        <f>+WDI_Standard_Order_Form!D22</f>
        <v>P</v>
      </c>
      <c r="AB21" s="81">
        <f>+WDI_Standard_Order_Form!J22</f>
        <v>0</v>
      </c>
      <c r="AC21" s="78"/>
      <c r="AD21" s="78"/>
      <c r="AE21" s="78"/>
      <c r="AF21" s="48"/>
      <c r="AG21" s="48"/>
      <c r="AH21" s="68"/>
      <c r="AI21" s="50"/>
      <c r="AR21" s="50"/>
      <c r="BD21" s="50"/>
      <c r="BG21" s="50"/>
    </row>
    <row r="22" spans="2:61" ht="15" customHeight="1" thickBot="1" x14ac:dyDescent="0.5">
      <c r="B22" s="58"/>
      <c r="C22" s="60"/>
      <c r="D22" s="107"/>
      <c r="E22" s="46"/>
      <c r="F22" s="47"/>
      <c r="G22" s="47"/>
      <c r="H22" s="47"/>
      <c r="I22" s="47"/>
      <c r="J22" s="47"/>
      <c r="K22" s="47"/>
      <c r="L22" s="47"/>
      <c r="M22" s="47"/>
      <c r="N22" s="47"/>
      <c r="O22" s="48"/>
      <c r="P22" s="49"/>
      <c r="Q22" s="48"/>
      <c r="R22" s="48"/>
      <c r="S22" s="48"/>
      <c r="T22" s="48"/>
      <c r="U22" s="48"/>
      <c r="V22" s="48"/>
      <c r="W22" s="48"/>
      <c r="X22" s="81">
        <f>+WDI_Standard_Order_Form!A23</f>
        <v>3</v>
      </c>
      <c r="Y22" s="81">
        <f>+WDI_Standard_Order_Form!B23</f>
        <v>0</v>
      </c>
      <c r="Z22" s="81">
        <f>+WDI_Standard_Order_Form!C23</f>
        <v>0</v>
      </c>
      <c r="AA22" s="81" t="str">
        <f>+WDI_Standard_Order_Form!D23</f>
        <v>P</v>
      </c>
      <c r="AB22" s="81">
        <f>+WDI_Standard_Order_Form!J23</f>
        <v>0</v>
      </c>
      <c r="AC22" s="79"/>
      <c r="AD22" s="79"/>
      <c r="AE22" s="79"/>
      <c r="AF22" s="48"/>
      <c r="AG22" s="48"/>
      <c r="AH22" s="68"/>
      <c r="AI22" s="50"/>
      <c r="AM22" s="64"/>
      <c r="AR22" s="50"/>
      <c r="BD22" s="50"/>
      <c r="BG22" s="50"/>
    </row>
    <row r="23" spans="2:61" ht="15" customHeight="1" thickBot="1" x14ac:dyDescent="0.5">
      <c r="B23" s="58"/>
      <c r="D23" s="117"/>
      <c r="F23" s="47"/>
      <c r="G23" s="47"/>
      <c r="H23" s="47"/>
      <c r="I23" s="47"/>
      <c r="J23" s="47"/>
      <c r="K23" s="47"/>
      <c r="L23" s="47"/>
      <c r="M23" s="47"/>
      <c r="N23" s="47"/>
      <c r="O23" s="48"/>
      <c r="P23" s="49"/>
      <c r="Q23" s="48"/>
      <c r="R23" s="48"/>
      <c r="S23" s="48"/>
      <c r="T23" s="48"/>
      <c r="U23" s="48"/>
      <c r="V23" s="48"/>
      <c r="W23" s="48"/>
      <c r="X23" s="81">
        <f>+WDI_Standard_Order_Form!A24</f>
        <v>4</v>
      </c>
      <c r="Y23" s="81">
        <f>+WDI_Standard_Order_Form!B24</f>
        <v>0</v>
      </c>
      <c r="Z23" s="81">
        <f>+WDI_Standard_Order_Form!C24</f>
        <v>0</v>
      </c>
      <c r="AA23" s="81" t="str">
        <f>+WDI_Standard_Order_Form!D24</f>
        <v>P</v>
      </c>
      <c r="AB23" s="81">
        <f>+WDI_Standard_Order_Form!J24</f>
        <v>0</v>
      </c>
      <c r="AC23" s="79"/>
      <c r="AD23" s="79"/>
      <c r="AE23" s="79"/>
      <c r="AF23" s="48"/>
      <c r="AG23" s="48"/>
      <c r="AH23" s="68"/>
      <c r="AI23" s="50"/>
      <c r="AR23" s="50"/>
      <c r="BD23" s="50"/>
      <c r="BG23" s="50"/>
    </row>
    <row r="24" spans="2:61" ht="15" customHeight="1" x14ac:dyDescent="0.45">
      <c r="B24" s="58" t="s">
        <v>98</v>
      </c>
      <c r="C24" s="60">
        <v>0.625</v>
      </c>
      <c r="D24" s="117"/>
      <c r="F24" s="47"/>
      <c r="G24" s="47"/>
      <c r="H24" s="47"/>
      <c r="I24" s="47"/>
      <c r="J24" s="47"/>
      <c r="K24" s="47"/>
      <c r="L24" s="47"/>
      <c r="M24" s="47"/>
      <c r="N24" s="47"/>
      <c r="O24" s="48"/>
      <c r="P24" s="49"/>
      <c r="Q24" s="48"/>
      <c r="R24" s="48"/>
      <c r="S24" s="48"/>
      <c r="T24" s="48"/>
      <c r="U24" s="48"/>
      <c r="V24" s="48"/>
      <c r="W24" s="48"/>
      <c r="X24" s="71"/>
      <c r="Y24" s="71"/>
      <c r="Z24" s="71"/>
      <c r="AA24" s="71"/>
      <c r="AB24" s="71"/>
      <c r="AC24" s="79"/>
      <c r="AD24" s="79"/>
      <c r="AE24" s="79"/>
      <c r="AF24" s="48"/>
      <c r="AG24" s="48"/>
      <c r="AH24" s="68"/>
      <c r="AI24" s="50"/>
      <c r="AM24" s="64"/>
      <c r="AR24" s="50"/>
      <c r="BD24" s="50"/>
      <c r="BG24" s="50"/>
    </row>
    <row r="25" spans="2:61" ht="15" customHeight="1" x14ac:dyDescent="0.45">
      <c r="B25" s="58" t="s">
        <v>99</v>
      </c>
      <c r="C25" s="60">
        <v>0.1875</v>
      </c>
      <c r="D25" s="117"/>
      <c r="F25" s="47"/>
      <c r="G25" s="47"/>
      <c r="H25" s="47"/>
      <c r="I25" s="47"/>
      <c r="J25" s="47"/>
      <c r="K25" s="47"/>
      <c r="L25" s="47"/>
      <c r="M25" s="47"/>
      <c r="N25" s="47"/>
      <c r="O25" s="48"/>
      <c r="P25" s="49"/>
      <c r="Q25" s="48"/>
      <c r="R25" s="48"/>
      <c r="S25" s="48"/>
      <c r="T25" s="48"/>
      <c r="U25" s="48"/>
      <c r="V25" s="48"/>
      <c r="W25" s="48"/>
      <c r="X25" s="71"/>
      <c r="Y25" s="71"/>
      <c r="Z25" s="71"/>
      <c r="AA25" s="71"/>
      <c r="AB25" s="71"/>
      <c r="AC25" s="79"/>
      <c r="AD25" s="79"/>
      <c r="AE25" s="79"/>
      <c r="AF25" s="48"/>
      <c r="AG25" s="48"/>
      <c r="AH25" s="68"/>
      <c r="AI25" s="50"/>
      <c r="AR25" s="50"/>
      <c r="BD25" s="50"/>
      <c r="BG25" s="50"/>
    </row>
    <row r="26" spans="2:61" ht="15" customHeight="1" x14ac:dyDescent="0.45">
      <c r="B26" s="58"/>
      <c r="D26" s="117"/>
      <c r="F26" s="47"/>
      <c r="G26" s="47"/>
      <c r="H26" s="47"/>
      <c r="I26" s="47"/>
      <c r="J26" s="47"/>
      <c r="K26" s="47"/>
      <c r="L26" s="47"/>
      <c r="M26" s="47"/>
      <c r="N26" s="47"/>
      <c r="O26" s="48"/>
      <c r="P26" s="49"/>
      <c r="Q26" s="48"/>
      <c r="R26" s="48"/>
      <c r="S26" s="48"/>
      <c r="T26" s="48"/>
      <c r="U26" s="48"/>
      <c r="V26" s="48"/>
      <c r="W26" s="48"/>
      <c r="X26" s="71"/>
      <c r="Y26" s="71"/>
      <c r="Z26" s="71"/>
      <c r="AA26" s="71"/>
      <c r="AB26" s="71"/>
      <c r="AC26" s="79"/>
      <c r="AD26" s="79"/>
      <c r="AE26" s="79"/>
      <c r="AF26" s="48"/>
      <c r="AG26" s="48"/>
      <c r="AH26" s="68"/>
      <c r="AI26" s="50"/>
      <c r="AM26" s="64"/>
      <c r="AR26" s="50"/>
      <c r="BD26" s="50"/>
      <c r="BG26" s="50"/>
    </row>
    <row r="27" spans="2:61" ht="25.2" x14ac:dyDescent="0.45">
      <c r="B27" s="135" t="s">
        <v>199</v>
      </c>
      <c r="F27" s="47"/>
      <c r="G27" s="47"/>
      <c r="H27" s="47"/>
      <c r="I27" s="47"/>
      <c r="J27" s="47"/>
      <c r="K27" s="47"/>
      <c r="L27" s="47"/>
      <c r="M27" s="47"/>
      <c r="N27" s="47"/>
      <c r="O27" s="48"/>
      <c r="P27" s="49"/>
      <c r="Q27" s="48"/>
      <c r="R27" s="48"/>
      <c r="S27" s="48"/>
      <c r="T27" s="48"/>
      <c r="U27" s="48"/>
      <c r="V27" s="48"/>
      <c r="W27" s="48"/>
      <c r="AB27" s="79"/>
      <c r="AC27" s="79"/>
      <c r="AD27" s="79"/>
      <c r="AE27" s="79"/>
      <c r="AF27" s="48"/>
      <c r="AG27" s="48"/>
      <c r="AH27" s="68"/>
      <c r="AI27" s="50"/>
      <c r="AR27" s="50"/>
      <c r="BD27" s="50"/>
      <c r="BG27" s="50"/>
    </row>
    <row r="28" spans="2:61" ht="15" customHeight="1" x14ac:dyDescent="0.45">
      <c r="C28" s="60"/>
      <c r="E28" s="46"/>
      <c r="F28" s="47"/>
      <c r="G28" s="47"/>
      <c r="H28" s="47"/>
      <c r="I28" s="47"/>
      <c r="J28" s="47"/>
      <c r="K28" s="47"/>
      <c r="L28" s="47"/>
      <c r="M28" s="47"/>
      <c r="N28" s="47"/>
      <c r="O28" s="48"/>
      <c r="P28" s="49"/>
      <c r="Q28" s="48"/>
      <c r="R28" s="48"/>
      <c r="S28" s="48"/>
      <c r="T28" s="48"/>
      <c r="U28" s="48"/>
      <c r="V28" s="48"/>
      <c r="W28" s="48"/>
      <c r="X28" s="4"/>
      <c r="Y28" s="80"/>
      <c r="Z28" s="80"/>
      <c r="AA28" s="80"/>
      <c r="AB28" s="80"/>
      <c r="AC28" s="80"/>
      <c r="AD28" s="80"/>
      <c r="AE28" s="80"/>
      <c r="AF28" s="48"/>
      <c r="AG28" s="48"/>
      <c r="AH28" s="68"/>
      <c r="AI28" s="50"/>
      <c r="AM28" s="64"/>
      <c r="AR28" s="50"/>
      <c r="BD28" s="50"/>
      <c r="BG28" s="50"/>
    </row>
    <row r="29" spans="2:61" ht="15" customHeight="1" x14ac:dyDescent="0.45">
      <c r="B29" s="58"/>
      <c r="C29" s="60"/>
      <c r="D29" s="118">
        <f>SUM(D14:D28)</f>
        <v>0</v>
      </c>
      <c r="E29" s="46"/>
      <c r="F29" s="47"/>
      <c r="G29" s="47"/>
      <c r="H29" s="47"/>
      <c r="I29" s="47"/>
      <c r="J29" s="47"/>
      <c r="K29" s="47"/>
      <c r="L29" s="47"/>
      <c r="M29" s="47"/>
      <c r="N29" s="47"/>
      <c r="O29" s="48"/>
      <c r="P29" s="49"/>
      <c r="Q29" s="48"/>
      <c r="R29" s="48"/>
      <c r="S29" s="48"/>
      <c r="T29" s="48"/>
      <c r="U29" s="48"/>
      <c r="V29" s="48"/>
      <c r="W29" s="48"/>
      <c r="X29" s="4"/>
      <c r="Y29" s="80"/>
      <c r="Z29" s="80"/>
      <c r="AA29" s="80"/>
      <c r="AB29" s="80"/>
      <c r="AC29" s="80"/>
      <c r="AD29" s="80"/>
      <c r="AE29" s="80"/>
      <c r="AF29" s="48"/>
      <c r="AG29" s="48"/>
      <c r="AH29" s="68"/>
      <c r="AI29" s="50"/>
      <c r="AR29" s="50"/>
      <c r="BD29" s="50"/>
      <c r="BG29" s="50"/>
    </row>
    <row r="30" spans="2:61" ht="15" customHeight="1" x14ac:dyDescent="0.45">
      <c r="B30" s="58"/>
      <c r="C30" s="60"/>
      <c r="D30" s="117">
        <f>+D29/12</f>
        <v>0</v>
      </c>
      <c r="E30" s="46"/>
      <c r="F30" s="120"/>
      <c r="G30" s="120"/>
      <c r="H30" s="120"/>
      <c r="I30" s="120"/>
      <c r="J30" s="47"/>
      <c r="K30" s="47"/>
      <c r="L30" s="47"/>
      <c r="M30" s="47"/>
      <c r="N30" s="47"/>
      <c r="O30" s="48"/>
      <c r="P30" s="49"/>
      <c r="Q30" s="48"/>
      <c r="R30" s="48"/>
      <c r="S30" s="48"/>
      <c r="T30" s="48"/>
      <c r="U30" s="48"/>
      <c r="V30" s="48"/>
      <c r="W30" s="48"/>
      <c r="X30" s="4"/>
      <c r="Y30" s="80"/>
      <c r="Z30" s="80"/>
      <c r="AA30" s="80"/>
      <c r="AB30" s="80"/>
      <c r="AC30" s="80"/>
      <c r="AD30" s="80"/>
      <c r="AE30" s="80"/>
      <c r="AF30" s="48"/>
      <c r="AG30" s="48"/>
      <c r="AH30" s="68"/>
      <c r="AI30" s="50"/>
      <c r="AM30" s="64"/>
      <c r="AR30" s="50"/>
      <c r="BD30" s="50"/>
      <c r="BG30" s="50"/>
    </row>
    <row r="31" spans="2:61" ht="15" customHeight="1" x14ac:dyDescent="0.45">
      <c r="B31" s="58"/>
      <c r="C31" s="60"/>
      <c r="D31" s="117"/>
      <c r="E31" s="46"/>
      <c r="F31" s="120"/>
      <c r="G31" s="120"/>
      <c r="H31" s="120"/>
      <c r="I31" s="120"/>
      <c r="J31" s="47"/>
      <c r="K31" s="47"/>
      <c r="L31" s="47"/>
      <c r="M31" s="47"/>
      <c r="N31" s="47"/>
      <c r="O31" s="48"/>
      <c r="P31" s="49"/>
      <c r="Q31" s="48"/>
      <c r="R31" s="48"/>
      <c r="S31" s="48"/>
      <c r="T31" s="48"/>
      <c r="U31" s="48"/>
      <c r="V31" s="48"/>
      <c r="W31" s="48"/>
      <c r="X31" s="4"/>
      <c r="Y31" s="80"/>
      <c r="Z31" s="80"/>
      <c r="AA31" s="80"/>
      <c r="AB31" s="80"/>
      <c r="AC31" s="80"/>
      <c r="AD31" s="80"/>
      <c r="AE31" s="80"/>
      <c r="AF31" s="48"/>
      <c r="AG31" s="48"/>
      <c r="AH31" s="68"/>
      <c r="AJ31" s="48"/>
      <c r="AK31" s="48"/>
      <c r="AL31" s="48"/>
      <c r="AN31" s="43"/>
      <c r="AO31" s="44"/>
      <c r="AP31" s="44"/>
      <c r="AQ31" s="44"/>
      <c r="AR31" s="45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5"/>
      <c r="BE31" s="47"/>
      <c r="BF31" s="47"/>
      <c r="BG31" s="46"/>
      <c r="BH31" s="47"/>
      <c r="BI31" s="47"/>
    </row>
    <row r="32" spans="2:61" ht="15" customHeight="1" x14ac:dyDescent="0.45">
      <c r="E32" s="46"/>
      <c r="G32" s="120"/>
      <c r="H32" s="120"/>
      <c r="I32" s="120"/>
      <c r="J32" s="47"/>
      <c r="K32" s="47"/>
      <c r="L32" s="47"/>
      <c r="M32" s="47"/>
      <c r="N32" s="47"/>
      <c r="O32" s="48"/>
      <c r="P32" s="49"/>
      <c r="Q32" s="48"/>
      <c r="R32" s="48"/>
      <c r="S32" s="48"/>
      <c r="T32" s="48"/>
      <c r="U32" s="48"/>
      <c r="V32" s="48"/>
      <c r="W32" s="48"/>
      <c r="X32" s="4"/>
      <c r="Y32" s="80"/>
      <c r="Z32" s="80"/>
      <c r="AA32" s="80"/>
      <c r="AB32" s="80"/>
      <c r="AC32" s="80"/>
      <c r="AD32" s="80"/>
      <c r="AE32" s="80"/>
      <c r="AF32" s="48"/>
      <c r="AG32" s="48"/>
      <c r="AH32" s="68"/>
      <c r="AJ32" s="48"/>
      <c r="AK32" s="48"/>
      <c r="AL32" s="48"/>
      <c r="AN32" s="43"/>
      <c r="AO32" s="44"/>
      <c r="AP32" s="44"/>
      <c r="AQ32" s="44"/>
      <c r="AR32" s="45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5"/>
      <c r="BE32" s="47"/>
      <c r="BF32" s="47"/>
      <c r="BG32" s="46"/>
      <c r="BH32" s="47"/>
      <c r="BI32" s="47"/>
    </row>
    <row r="33" spans="1:59" x14ac:dyDescent="0.45">
      <c r="A33" s="43"/>
      <c r="E33" s="43"/>
      <c r="F33" s="120"/>
      <c r="G33" s="120"/>
      <c r="H33" s="120"/>
      <c r="I33" s="120"/>
      <c r="J33" s="43"/>
      <c r="K33" s="43"/>
      <c r="L33" s="43"/>
      <c r="M33" s="43"/>
      <c r="N33" s="43"/>
      <c r="X33" s="4"/>
      <c r="Y33" s="80"/>
      <c r="Z33" s="80"/>
      <c r="AA33" s="80"/>
      <c r="AB33" s="80"/>
      <c r="AC33" s="80"/>
      <c r="AD33" s="80"/>
      <c r="AE33" s="80"/>
      <c r="AO33" s="43"/>
      <c r="AP33" s="43"/>
      <c r="AQ33" s="43"/>
      <c r="AR33" s="54"/>
      <c r="BD33" s="54"/>
    </row>
    <row r="34" spans="1:59" x14ac:dyDescent="0.45">
      <c r="A34" s="43"/>
      <c r="B34" s="43"/>
      <c r="C34" s="60"/>
      <c r="E34" s="43"/>
      <c r="F34" s="120"/>
      <c r="G34" s="120"/>
      <c r="H34" s="120"/>
      <c r="I34" s="120"/>
      <c r="J34" s="43"/>
      <c r="K34" s="43"/>
      <c r="L34" s="43"/>
      <c r="M34" s="43"/>
      <c r="N34" s="43"/>
      <c r="X34" s="4"/>
      <c r="Y34" s="80"/>
      <c r="Z34" s="80"/>
      <c r="AA34" s="80"/>
      <c r="AB34" s="80"/>
      <c r="AC34" s="80"/>
      <c r="AD34" s="80"/>
      <c r="AE34" s="80"/>
      <c r="AO34" s="43"/>
      <c r="AP34" s="43"/>
      <c r="AQ34" s="43"/>
      <c r="AR34" s="54"/>
      <c r="BD34" s="54"/>
    </row>
    <row r="35" spans="1:59" x14ac:dyDescent="0.45">
      <c r="A35" s="43"/>
      <c r="B35" s="43"/>
      <c r="C35" s="60"/>
      <c r="E35" s="43"/>
      <c r="F35" s="120"/>
      <c r="G35" s="120"/>
      <c r="H35" s="120"/>
      <c r="I35" s="120"/>
      <c r="J35" s="43"/>
      <c r="K35" s="43"/>
      <c r="L35" s="43"/>
      <c r="M35" s="43"/>
      <c r="N35" s="43"/>
      <c r="X35" s="4"/>
      <c r="Y35" s="80"/>
      <c r="Z35" s="80"/>
      <c r="AA35" s="80"/>
      <c r="AB35" s="80"/>
      <c r="AC35" s="80"/>
      <c r="AD35" s="80"/>
      <c r="AE35" s="80"/>
      <c r="AO35" s="43"/>
      <c r="AP35" s="43"/>
      <c r="AQ35" s="43"/>
      <c r="AR35" s="54"/>
      <c r="BD35" s="54"/>
    </row>
    <row r="36" spans="1:59" x14ac:dyDescent="0.45">
      <c r="A36" s="43"/>
      <c r="B36" s="43"/>
      <c r="C36" s="60"/>
      <c r="E36" s="43"/>
      <c r="F36" s="120"/>
      <c r="G36" s="120"/>
      <c r="H36" s="120"/>
      <c r="I36" s="120"/>
      <c r="J36" s="43"/>
      <c r="K36" s="43"/>
      <c r="L36" s="43"/>
      <c r="M36" s="43"/>
      <c r="N36" s="43"/>
      <c r="X36" s="4"/>
      <c r="Y36" s="80"/>
      <c r="Z36" s="80"/>
      <c r="AA36" s="80"/>
      <c r="AB36" s="80"/>
      <c r="AC36" s="80"/>
      <c r="AD36" s="80"/>
      <c r="AE36" s="80"/>
      <c r="AO36" s="43"/>
      <c r="AP36" s="43"/>
      <c r="AQ36" s="43"/>
      <c r="AR36" s="54"/>
      <c r="BD36" s="54"/>
    </row>
    <row r="37" spans="1:59" s="55" customFormat="1" ht="4" customHeight="1" x14ac:dyDescent="0.45">
      <c r="C37" s="61"/>
      <c r="Q37" s="50"/>
      <c r="R37" s="50"/>
      <c r="S37" s="50"/>
      <c r="T37" s="50"/>
      <c r="U37" s="50"/>
      <c r="V37" s="50"/>
      <c r="W37" s="50"/>
      <c r="AR37" s="56"/>
      <c r="BD37" s="56"/>
      <c r="BG37" s="143"/>
    </row>
    <row r="38" spans="1:59" hidden="1" x14ac:dyDescent="0.45">
      <c r="X38" s="4"/>
      <c r="Y38" s="80"/>
      <c r="Z38" s="80"/>
      <c r="AA38" s="80"/>
      <c r="AB38" s="80"/>
      <c r="AC38" s="80"/>
      <c r="AD38" s="80"/>
      <c r="AE38" s="80"/>
    </row>
    <row r="39" spans="1:59" hidden="1" x14ac:dyDescent="0.45">
      <c r="X39" s="4"/>
      <c r="Y39" s="80"/>
      <c r="Z39" s="80"/>
      <c r="AA39" s="80"/>
      <c r="AB39" s="80"/>
      <c r="AC39" s="80"/>
      <c r="AD39" s="80"/>
      <c r="AE39" s="80"/>
    </row>
    <row r="40" spans="1:59" hidden="1" x14ac:dyDescent="0.45">
      <c r="X40" s="4"/>
      <c r="Y40" s="80"/>
      <c r="Z40" s="80"/>
      <c r="AA40" s="80"/>
      <c r="AB40" s="80"/>
      <c r="AC40" s="80"/>
      <c r="AD40" s="80"/>
      <c r="AE40" s="80"/>
    </row>
    <row r="41" spans="1:59" hidden="1" x14ac:dyDescent="0.45">
      <c r="X41" s="4"/>
      <c r="Y41" s="80"/>
      <c r="Z41" s="80"/>
      <c r="AA41" s="80"/>
      <c r="AB41" s="80"/>
      <c r="AC41" s="80"/>
      <c r="AD41" s="80"/>
      <c r="AE41" s="80"/>
    </row>
    <row r="42" spans="1:59" hidden="1" x14ac:dyDescent="0.45">
      <c r="X42" s="4"/>
      <c r="Y42" s="80"/>
      <c r="Z42" s="80"/>
      <c r="AA42" s="80"/>
      <c r="AB42" s="80"/>
      <c r="AC42" s="80"/>
      <c r="AD42" s="80"/>
      <c r="AE42" s="80"/>
    </row>
    <row r="43" spans="1:59" hidden="1" x14ac:dyDescent="0.45">
      <c r="X43" s="4"/>
      <c r="Y43" s="80"/>
      <c r="Z43" s="80"/>
      <c r="AA43" s="80"/>
      <c r="AB43" s="80"/>
      <c r="AC43" s="80"/>
      <c r="AD43" s="80"/>
      <c r="AE43" s="80"/>
    </row>
    <row r="44" spans="1:59" hidden="1" x14ac:dyDescent="0.45">
      <c r="X44" s="4"/>
      <c r="Y44" s="80"/>
      <c r="Z44" s="80"/>
      <c r="AA44" s="80"/>
      <c r="AB44" s="80"/>
      <c r="AC44" s="80"/>
      <c r="AD44" s="80"/>
      <c r="AE44" s="80"/>
    </row>
    <row r="45" spans="1:59" hidden="1" x14ac:dyDescent="0.45">
      <c r="X45" s="4"/>
      <c r="Y45" s="80"/>
      <c r="Z45" s="80"/>
      <c r="AA45" s="80"/>
      <c r="AB45" s="80"/>
      <c r="AC45" s="80"/>
      <c r="AD45" s="80"/>
      <c r="AE45" s="80"/>
    </row>
    <row r="46" spans="1:59" hidden="1" x14ac:dyDescent="0.45">
      <c r="X46" s="4"/>
      <c r="Y46" s="80"/>
      <c r="Z46" s="80"/>
      <c r="AA46" s="80"/>
      <c r="AB46" s="80"/>
      <c r="AC46" s="80"/>
      <c r="AD46" s="80"/>
      <c r="AE46" s="80"/>
    </row>
    <row r="47" spans="1:59" hidden="1" x14ac:dyDescent="0.45">
      <c r="X47" s="4"/>
      <c r="Y47" s="80"/>
      <c r="Z47" s="80"/>
      <c r="AA47" s="80"/>
      <c r="AB47" s="80"/>
      <c r="AC47" s="80"/>
      <c r="AD47" s="80"/>
      <c r="AE47" s="80"/>
    </row>
    <row r="48" spans="1:59" hidden="1" x14ac:dyDescent="0.45">
      <c r="X48" s="4"/>
      <c r="Y48" s="80"/>
      <c r="Z48" s="80"/>
      <c r="AA48" s="80"/>
      <c r="AB48" s="80"/>
      <c r="AC48" s="80"/>
      <c r="AD48" s="80"/>
      <c r="AE48" s="80"/>
    </row>
    <row r="49" spans="24:31" hidden="1" x14ac:dyDescent="0.45">
      <c r="X49" s="4"/>
      <c r="Y49" s="80"/>
      <c r="Z49" s="80"/>
      <c r="AA49" s="80"/>
      <c r="AB49" s="80"/>
      <c r="AC49" s="80"/>
      <c r="AD49" s="80"/>
      <c r="AE49" s="80"/>
    </row>
    <row r="50" spans="24:31" hidden="1" x14ac:dyDescent="0.45">
      <c r="X50" s="4"/>
      <c r="Y50" s="80"/>
      <c r="Z50" s="80"/>
      <c r="AA50" s="80"/>
      <c r="AB50" s="80"/>
      <c r="AC50" s="80"/>
      <c r="AD50" s="80"/>
      <c r="AE50" s="80"/>
    </row>
    <row r="51" spans="24:31" hidden="1" x14ac:dyDescent="0.45">
      <c r="X51" s="4"/>
      <c r="Y51" s="80"/>
      <c r="Z51" s="80"/>
      <c r="AA51" s="80"/>
      <c r="AB51" s="80"/>
      <c r="AC51" s="80"/>
      <c r="AD51" s="80"/>
      <c r="AE51" s="80"/>
    </row>
    <row r="52" spans="24:31" hidden="1" x14ac:dyDescent="0.45">
      <c r="X52" s="4"/>
      <c r="Y52" s="80"/>
      <c r="Z52" s="80"/>
      <c r="AA52" s="80"/>
      <c r="AB52" s="80"/>
      <c r="AC52" s="80"/>
      <c r="AD52" s="80"/>
      <c r="AE52" s="80"/>
    </row>
    <row r="53" spans="24:31" hidden="1" x14ac:dyDescent="0.45">
      <c r="X53" s="4"/>
      <c r="Y53" s="80"/>
      <c r="Z53" s="80"/>
      <c r="AA53" s="80"/>
      <c r="AB53" s="80"/>
      <c r="AC53" s="80"/>
      <c r="AD53" s="80"/>
      <c r="AE53" s="80"/>
    </row>
    <row r="54" spans="24:31" hidden="1" x14ac:dyDescent="0.45">
      <c r="X54" s="4"/>
      <c r="Y54" s="80"/>
      <c r="Z54" s="80"/>
      <c r="AA54" s="80"/>
      <c r="AB54" s="80"/>
      <c r="AC54" s="80"/>
      <c r="AD54" s="80"/>
      <c r="AE54" s="80"/>
    </row>
    <row r="55" spans="24:31" hidden="1" x14ac:dyDescent="0.45">
      <c r="X55" s="4"/>
      <c r="Y55" s="80"/>
      <c r="Z55" s="80"/>
      <c r="AA55" s="80"/>
      <c r="AB55" s="80"/>
      <c r="AC55" s="80"/>
      <c r="AD55" s="80"/>
      <c r="AE55" s="80"/>
    </row>
    <row r="56" spans="24:31" hidden="1" x14ac:dyDescent="0.45">
      <c r="X56" s="4"/>
      <c r="Y56" s="80"/>
      <c r="Z56" s="80"/>
      <c r="AA56" s="80"/>
      <c r="AB56" s="80"/>
      <c r="AC56" s="80"/>
      <c r="AD56" s="80"/>
      <c r="AE56" s="80"/>
    </row>
    <row r="57" spans="24:31" hidden="1" x14ac:dyDescent="0.45">
      <c r="X57" s="4"/>
      <c r="Y57" s="80"/>
      <c r="Z57" s="80"/>
      <c r="AA57" s="80"/>
      <c r="AB57" s="80"/>
      <c r="AC57" s="80"/>
      <c r="AD57" s="80"/>
      <c r="AE57" s="80"/>
    </row>
    <row r="58" spans="24:31" hidden="1" x14ac:dyDescent="0.45">
      <c r="X58" s="4"/>
      <c r="Y58" s="80"/>
      <c r="Z58" s="80"/>
      <c r="AA58" s="80"/>
      <c r="AB58" s="80"/>
      <c r="AC58" s="80"/>
      <c r="AD58" s="80"/>
      <c r="AE58" s="80"/>
    </row>
    <row r="59" spans="24:31" hidden="1" x14ac:dyDescent="0.45">
      <c r="X59" s="4"/>
      <c r="Y59" s="80"/>
      <c r="Z59" s="80"/>
      <c r="AA59" s="80"/>
      <c r="AB59" s="80"/>
      <c r="AC59" s="80"/>
      <c r="AD59" s="80"/>
      <c r="AE59" s="80"/>
    </row>
    <row r="60" spans="24:31" hidden="1" x14ac:dyDescent="0.45">
      <c r="X60" s="4"/>
      <c r="Y60" s="80"/>
      <c r="Z60" s="80"/>
      <c r="AA60" s="80"/>
      <c r="AB60" s="80"/>
      <c r="AC60" s="80"/>
      <c r="AD60" s="80"/>
      <c r="AE60" s="80"/>
    </row>
    <row r="61" spans="24:31" hidden="1" x14ac:dyDescent="0.45">
      <c r="X61" s="4"/>
      <c r="Y61" s="80"/>
      <c r="Z61" s="80"/>
      <c r="AA61" s="80"/>
      <c r="AB61" s="80"/>
      <c r="AC61" s="80"/>
      <c r="AD61" s="80"/>
      <c r="AE61" s="80"/>
    </row>
    <row r="62" spans="24:31" hidden="1" x14ac:dyDescent="0.45">
      <c r="X62" s="4"/>
      <c r="Y62" s="80"/>
      <c r="Z62" s="80"/>
      <c r="AA62" s="80"/>
      <c r="AB62" s="80"/>
      <c r="AC62" s="80"/>
      <c r="AD62" s="80"/>
      <c r="AE62" s="80"/>
    </row>
    <row r="63" spans="24:31" hidden="1" x14ac:dyDescent="0.45">
      <c r="X63" s="4"/>
      <c r="Y63" s="80"/>
      <c r="Z63" s="80"/>
      <c r="AA63" s="80"/>
      <c r="AB63" s="80"/>
      <c r="AC63" s="80"/>
      <c r="AD63" s="80"/>
      <c r="AE63" s="80"/>
    </row>
    <row r="64" spans="24:31" hidden="1" x14ac:dyDescent="0.45">
      <c r="X64" s="4"/>
      <c r="Y64" s="80"/>
      <c r="Z64" s="80"/>
      <c r="AA64" s="80"/>
      <c r="AB64" s="80"/>
      <c r="AC64" s="80"/>
      <c r="AD64" s="80"/>
      <c r="AE64" s="80"/>
    </row>
    <row r="65" spans="24:31" hidden="1" x14ac:dyDescent="0.45">
      <c r="X65" s="4"/>
      <c r="Y65" s="80"/>
      <c r="Z65" s="80"/>
      <c r="AA65" s="80"/>
      <c r="AB65" s="80"/>
      <c r="AC65" s="80"/>
      <c r="AD65" s="80"/>
      <c r="AE65" s="80"/>
    </row>
    <row r="66" spans="24:31" hidden="1" x14ac:dyDescent="0.45">
      <c r="X66" s="4"/>
      <c r="Y66" s="80"/>
      <c r="Z66" s="80"/>
      <c r="AA66" s="80"/>
      <c r="AB66" s="80"/>
      <c r="AC66" s="80"/>
      <c r="AD66" s="80"/>
      <c r="AE66" s="80"/>
    </row>
    <row r="67" spans="24:31" hidden="1" x14ac:dyDescent="0.45">
      <c r="X67" s="4"/>
      <c r="Y67" s="80"/>
      <c r="Z67" s="80"/>
      <c r="AA67" s="80"/>
      <c r="AB67" s="80"/>
      <c r="AC67" s="80"/>
      <c r="AD67" s="80"/>
      <c r="AE67" s="80"/>
    </row>
    <row r="68" spans="24:31" hidden="1" x14ac:dyDescent="0.45">
      <c r="X68" s="4"/>
      <c r="Y68" s="80"/>
      <c r="Z68" s="80"/>
      <c r="AA68" s="80"/>
      <c r="AB68" s="80"/>
      <c r="AC68" s="80"/>
      <c r="AD68" s="80"/>
      <c r="AE68" s="80"/>
    </row>
    <row r="69" spans="24:31" hidden="1" x14ac:dyDescent="0.45">
      <c r="X69" s="4"/>
      <c r="Y69" s="80"/>
      <c r="Z69" s="80"/>
      <c r="AA69" s="80"/>
      <c r="AB69" s="80"/>
      <c r="AC69" s="80"/>
      <c r="AD69" s="80"/>
      <c r="AE69" s="80"/>
    </row>
    <row r="70" spans="24:31" hidden="1" x14ac:dyDescent="0.45">
      <c r="X70" s="4"/>
      <c r="Y70" s="80"/>
      <c r="Z70" s="80"/>
      <c r="AA70" s="80"/>
      <c r="AB70" s="80"/>
      <c r="AC70" s="80"/>
      <c r="AD70" s="80"/>
      <c r="AE70" s="80"/>
    </row>
    <row r="71" spans="24:31" hidden="1" x14ac:dyDescent="0.45">
      <c r="X71" s="4"/>
      <c r="Y71" s="80"/>
      <c r="Z71" s="80"/>
      <c r="AA71" s="80"/>
      <c r="AB71" s="80"/>
      <c r="AC71" s="80"/>
      <c r="AD71" s="80"/>
      <c r="AE71" s="80"/>
    </row>
    <row r="72" spans="24:31" hidden="1" x14ac:dyDescent="0.45">
      <c r="X72" s="4"/>
      <c r="Y72" s="80"/>
      <c r="Z72" s="80"/>
      <c r="AA72" s="80"/>
      <c r="AB72" s="80"/>
      <c r="AC72" s="80"/>
      <c r="AD72" s="80"/>
      <c r="AE72" s="80"/>
    </row>
    <row r="73" spans="24:31" hidden="1" x14ac:dyDescent="0.45">
      <c r="X73" s="4"/>
      <c r="Y73" s="80"/>
      <c r="Z73" s="80"/>
      <c r="AA73" s="80"/>
      <c r="AB73" s="80"/>
      <c r="AC73" s="80"/>
      <c r="AD73" s="80"/>
      <c r="AE73" s="80"/>
    </row>
    <row r="74" spans="24:31" hidden="1" x14ac:dyDescent="0.45">
      <c r="X74" s="4"/>
      <c r="Y74" s="80"/>
      <c r="Z74" s="80"/>
      <c r="AA74" s="80"/>
      <c r="AB74" s="80"/>
      <c r="AC74" s="80"/>
      <c r="AD74" s="80"/>
      <c r="AE74" s="80"/>
    </row>
    <row r="75" spans="24:31" hidden="1" x14ac:dyDescent="0.45">
      <c r="X75" s="4"/>
      <c r="Y75" s="80"/>
      <c r="Z75" s="80"/>
      <c r="AA75" s="80"/>
      <c r="AB75" s="80"/>
      <c r="AC75" s="80"/>
      <c r="AD75" s="80"/>
      <c r="AE75" s="80"/>
    </row>
    <row r="76" spans="24:31" hidden="1" x14ac:dyDescent="0.45">
      <c r="X76" s="4"/>
      <c r="Y76" s="80"/>
      <c r="Z76" s="80"/>
      <c r="AA76" s="80"/>
      <c r="AB76" s="80"/>
      <c r="AC76" s="80"/>
      <c r="AD76" s="80"/>
      <c r="AE76" s="80"/>
    </row>
    <row r="77" spans="24:31" hidden="1" x14ac:dyDescent="0.45">
      <c r="X77" s="4"/>
      <c r="Y77" s="80"/>
      <c r="Z77" s="80"/>
      <c r="AA77" s="80"/>
      <c r="AB77" s="80"/>
      <c r="AC77" s="80"/>
      <c r="AD77" s="80"/>
      <c r="AE77" s="80"/>
    </row>
    <row r="78" spans="24:31" hidden="1" x14ac:dyDescent="0.45">
      <c r="X78" s="4"/>
      <c r="Y78" s="80"/>
      <c r="Z78" s="80"/>
      <c r="AA78" s="80"/>
      <c r="AB78" s="80"/>
      <c r="AC78" s="80"/>
      <c r="AD78" s="80"/>
      <c r="AE78" s="80"/>
    </row>
    <row r="79" spans="24:31" hidden="1" x14ac:dyDescent="0.45">
      <c r="X79" s="4"/>
      <c r="Y79" s="80"/>
      <c r="Z79" s="80"/>
      <c r="AA79" s="80"/>
      <c r="AB79" s="80"/>
      <c r="AC79" s="80"/>
      <c r="AD79" s="80"/>
      <c r="AE79" s="80"/>
    </row>
    <row r="80" spans="24:31" hidden="1" x14ac:dyDescent="0.45">
      <c r="X80" s="4"/>
      <c r="Y80" s="80"/>
      <c r="Z80" s="80"/>
      <c r="AA80" s="80"/>
      <c r="AB80" s="80"/>
      <c r="AC80" s="80"/>
      <c r="AD80" s="80"/>
      <c r="AE80" s="80"/>
    </row>
    <row r="81" spans="24:31" hidden="1" x14ac:dyDescent="0.45">
      <c r="X81" s="4"/>
      <c r="Y81" s="80"/>
      <c r="Z81" s="80"/>
      <c r="AA81" s="80"/>
      <c r="AB81" s="80"/>
      <c r="AC81" s="80"/>
      <c r="AD81" s="80"/>
      <c r="AE81" s="80"/>
    </row>
    <row r="82" spans="24:31" hidden="1" x14ac:dyDescent="0.45">
      <c r="X82" s="4"/>
      <c r="Y82" s="80"/>
      <c r="Z82" s="80"/>
      <c r="AA82" s="80"/>
      <c r="AB82" s="80"/>
      <c r="AC82" s="80"/>
      <c r="AD82" s="80"/>
      <c r="AE82" s="80"/>
    </row>
    <row r="83" spans="24:31" hidden="1" x14ac:dyDescent="0.45">
      <c r="X83" s="4"/>
      <c r="Y83" s="80"/>
      <c r="Z83" s="80"/>
      <c r="AA83" s="80"/>
      <c r="AB83" s="80"/>
      <c r="AC83" s="80"/>
      <c r="AD83" s="80"/>
      <c r="AE83" s="80"/>
    </row>
    <row r="84" spans="24:31" hidden="1" x14ac:dyDescent="0.45">
      <c r="X84" s="4"/>
      <c r="Y84" s="80"/>
      <c r="Z84" s="80"/>
      <c r="AA84" s="80"/>
      <c r="AB84" s="80"/>
      <c r="AC84" s="80"/>
      <c r="AD84" s="80"/>
      <c r="AE84" s="80"/>
    </row>
    <row r="85" spans="24:31" hidden="1" x14ac:dyDescent="0.45">
      <c r="X85" s="4"/>
      <c r="Y85" s="80"/>
      <c r="Z85" s="80"/>
      <c r="AA85" s="80"/>
      <c r="AB85" s="80"/>
      <c r="AC85" s="80"/>
      <c r="AD85" s="80"/>
      <c r="AE85" s="80"/>
    </row>
    <row r="86" spans="24:31" hidden="1" x14ac:dyDescent="0.45">
      <c r="X86" s="4"/>
      <c r="Y86" s="80"/>
      <c r="Z86" s="80"/>
      <c r="AA86" s="80"/>
      <c r="AB86" s="80"/>
      <c r="AC86" s="80"/>
      <c r="AD86" s="80"/>
      <c r="AE86" s="80"/>
    </row>
    <row r="87" spans="24:31" hidden="1" x14ac:dyDescent="0.45">
      <c r="X87" s="4"/>
      <c r="Y87" s="80"/>
      <c r="Z87" s="80"/>
      <c r="AA87" s="80"/>
      <c r="AB87" s="80"/>
      <c r="AC87" s="80"/>
      <c r="AD87" s="80"/>
      <c r="AE87" s="80"/>
    </row>
    <row r="88" spans="24:31" hidden="1" x14ac:dyDescent="0.45">
      <c r="X88" s="4"/>
      <c r="Y88" s="80"/>
      <c r="Z88" s="80"/>
      <c r="AA88" s="80"/>
      <c r="AB88" s="80"/>
      <c r="AC88" s="80"/>
      <c r="AD88" s="80"/>
      <c r="AE88" s="80"/>
    </row>
    <row r="89" spans="24:31" hidden="1" x14ac:dyDescent="0.45">
      <c r="X89" s="4"/>
      <c r="Y89" s="80"/>
      <c r="Z89" s="80"/>
      <c r="AA89" s="80"/>
      <c r="AB89" s="80"/>
      <c r="AC89" s="80"/>
      <c r="AD89" s="80"/>
      <c r="AE89" s="80"/>
    </row>
    <row r="90" spans="24:31" hidden="1" x14ac:dyDescent="0.45">
      <c r="X90" s="4"/>
      <c r="Y90" s="80"/>
      <c r="Z90" s="80"/>
      <c r="AA90" s="80"/>
      <c r="AB90" s="80"/>
      <c r="AC90" s="80"/>
      <c r="AD90" s="80"/>
      <c r="AE90" s="80"/>
    </row>
    <row r="91" spans="24:31" hidden="1" x14ac:dyDescent="0.45">
      <c r="X91" s="4"/>
      <c r="Y91" s="80"/>
      <c r="Z91" s="80"/>
      <c r="AA91" s="80"/>
      <c r="AB91" s="80"/>
      <c r="AC91" s="80"/>
      <c r="AD91" s="80"/>
      <c r="AE91" s="80"/>
    </row>
    <row r="92" spans="24:31" hidden="1" x14ac:dyDescent="0.45">
      <c r="X92" s="4"/>
      <c r="Y92" s="80"/>
      <c r="Z92" s="80"/>
      <c r="AA92" s="80"/>
      <c r="AB92" s="80"/>
      <c r="AC92" s="80"/>
      <c r="AD92" s="80"/>
      <c r="AE92" s="80"/>
    </row>
    <row r="93" spans="24:31" hidden="1" x14ac:dyDescent="0.45">
      <c r="X93" s="4"/>
      <c r="Y93" s="80"/>
      <c r="Z93" s="80"/>
      <c r="AA93" s="80"/>
      <c r="AB93" s="80"/>
      <c r="AC93" s="80"/>
      <c r="AD93" s="80"/>
      <c r="AE93" s="80"/>
    </row>
    <row r="94" spans="24:31" hidden="1" x14ac:dyDescent="0.45">
      <c r="X94" s="4"/>
      <c r="Y94" s="80"/>
      <c r="Z94" s="80"/>
      <c r="AA94" s="80"/>
      <c r="AB94" s="80"/>
      <c r="AC94" s="80"/>
      <c r="AD94" s="80"/>
      <c r="AE94" s="80"/>
    </row>
    <row r="95" spans="24:31" hidden="1" x14ac:dyDescent="0.45">
      <c r="X95" s="4"/>
      <c r="Y95" s="80"/>
      <c r="Z95" s="80"/>
      <c r="AA95" s="80"/>
      <c r="AB95" s="80"/>
      <c r="AC95" s="80"/>
      <c r="AD95" s="80"/>
      <c r="AE95" s="80"/>
    </row>
    <row r="96" spans="24:31" hidden="1" x14ac:dyDescent="0.45">
      <c r="X96" s="4"/>
      <c r="Y96" s="80"/>
      <c r="Z96" s="80"/>
      <c r="AA96" s="80"/>
      <c r="AB96" s="80"/>
      <c r="AC96" s="80"/>
      <c r="AD96" s="80"/>
      <c r="AE96" s="80"/>
    </row>
    <row r="97" spans="24:31" hidden="1" x14ac:dyDescent="0.45">
      <c r="X97" s="4"/>
      <c r="Y97" s="80"/>
      <c r="Z97" s="80"/>
      <c r="AA97" s="80"/>
      <c r="AB97" s="80"/>
      <c r="AC97" s="80"/>
      <c r="AD97" s="80"/>
      <c r="AE97" s="80"/>
    </row>
    <row r="98" spans="24:31" hidden="1" x14ac:dyDescent="0.45">
      <c r="X98" s="4"/>
      <c r="Y98" s="80"/>
      <c r="Z98" s="80"/>
      <c r="AA98" s="80"/>
      <c r="AB98" s="80"/>
      <c r="AC98" s="80"/>
      <c r="AD98" s="80"/>
      <c r="AE98" s="80"/>
    </row>
    <row r="99" spans="24:31" hidden="1" x14ac:dyDescent="0.45">
      <c r="X99" s="4"/>
      <c r="Y99" s="80"/>
      <c r="Z99" s="80"/>
      <c r="AA99" s="80"/>
      <c r="AB99" s="80"/>
      <c r="AC99" s="80"/>
      <c r="AD99" s="80"/>
      <c r="AE99" s="80"/>
    </row>
    <row r="100" spans="24:31" hidden="1" x14ac:dyDescent="0.45">
      <c r="X100" s="4"/>
      <c r="Y100" s="80"/>
      <c r="Z100" s="80"/>
      <c r="AA100" s="80"/>
      <c r="AB100" s="80"/>
      <c r="AC100" s="80"/>
      <c r="AD100" s="80"/>
      <c r="AE100" s="80"/>
    </row>
    <row r="101" spans="24:31" hidden="1" x14ac:dyDescent="0.45">
      <c r="X101" s="4"/>
      <c r="Y101" s="80"/>
      <c r="Z101" s="80"/>
      <c r="AA101" s="80"/>
      <c r="AB101" s="80"/>
      <c r="AC101" s="80"/>
      <c r="AD101" s="80"/>
      <c r="AE101" s="80"/>
    </row>
    <row r="102" spans="24:31" hidden="1" x14ac:dyDescent="0.45">
      <c r="X102" s="4"/>
      <c r="Y102" s="80"/>
      <c r="Z102" s="80"/>
      <c r="AA102" s="80"/>
      <c r="AB102" s="80"/>
      <c r="AC102" s="80"/>
      <c r="AD102" s="80"/>
      <c r="AE102" s="80"/>
    </row>
    <row r="103" spans="24:31" hidden="1" x14ac:dyDescent="0.45">
      <c r="X103" s="4"/>
      <c r="Y103" s="80"/>
      <c r="Z103" s="80"/>
      <c r="AA103" s="80"/>
      <c r="AB103" s="80"/>
      <c r="AC103" s="80"/>
      <c r="AD103" s="80"/>
      <c r="AE103" s="80"/>
    </row>
    <row r="104" spans="24:31" hidden="1" x14ac:dyDescent="0.45">
      <c r="X104" s="4"/>
      <c r="Y104" s="80"/>
      <c r="Z104" s="80"/>
      <c r="AA104" s="80"/>
      <c r="AB104" s="80"/>
      <c r="AC104" s="80"/>
      <c r="AD104" s="80"/>
      <c r="AE104" s="80"/>
    </row>
    <row r="105" spans="24:31" hidden="1" x14ac:dyDescent="0.45">
      <c r="X105" s="4"/>
      <c r="Y105" s="80"/>
      <c r="Z105" s="80"/>
      <c r="AA105" s="80"/>
      <c r="AB105" s="80"/>
      <c r="AC105" s="80"/>
      <c r="AD105" s="80"/>
      <c r="AE105" s="80"/>
    </row>
    <row r="106" spans="24:31" hidden="1" x14ac:dyDescent="0.45">
      <c r="X106" s="4"/>
      <c r="Y106" s="80"/>
      <c r="Z106" s="80"/>
      <c r="AA106" s="80"/>
      <c r="AB106" s="80"/>
      <c r="AC106" s="80"/>
      <c r="AD106" s="80"/>
      <c r="AE106" s="80"/>
    </row>
    <row r="107" spans="24:31" hidden="1" x14ac:dyDescent="0.45">
      <c r="X107" s="4"/>
      <c r="Y107" s="80"/>
      <c r="Z107" s="80"/>
      <c r="AA107" s="80"/>
      <c r="AB107" s="80"/>
      <c r="AC107" s="80"/>
      <c r="AD107" s="80"/>
      <c r="AE107" s="80"/>
    </row>
    <row r="108" spans="24:31" hidden="1" x14ac:dyDescent="0.45">
      <c r="X108" s="4"/>
      <c r="Y108" s="80"/>
      <c r="Z108" s="80"/>
      <c r="AA108" s="80"/>
      <c r="AB108" s="80"/>
      <c r="AC108" s="80"/>
      <c r="AD108" s="80"/>
      <c r="AE108" s="80"/>
    </row>
    <row r="109" spans="24:31" hidden="1" x14ac:dyDescent="0.45">
      <c r="X109" s="4"/>
      <c r="Y109" s="80"/>
      <c r="Z109" s="80"/>
      <c r="AA109" s="80"/>
      <c r="AB109" s="80"/>
      <c r="AC109" s="80"/>
      <c r="AD109" s="80"/>
      <c r="AE109" s="80"/>
    </row>
    <row r="110" spans="24:31" hidden="1" x14ac:dyDescent="0.45">
      <c r="X110" s="4"/>
      <c r="Y110" s="80"/>
      <c r="Z110" s="80"/>
      <c r="AA110" s="80"/>
      <c r="AB110" s="80"/>
      <c r="AC110" s="80"/>
      <c r="AD110" s="80"/>
      <c r="AE110" s="80"/>
    </row>
    <row r="111" spans="24:31" hidden="1" x14ac:dyDescent="0.45">
      <c r="X111" s="4"/>
      <c r="Y111" s="80"/>
      <c r="Z111" s="80"/>
      <c r="AA111" s="80"/>
      <c r="AB111" s="80"/>
      <c r="AC111" s="80"/>
      <c r="AD111" s="80"/>
      <c r="AE111" s="80"/>
    </row>
    <row r="112" spans="24:31" hidden="1" x14ac:dyDescent="0.45">
      <c r="X112" s="4"/>
      <c r="Y112" s="80"/>
      <c r="Z112" s="80"/>
      <c r="AA112" s="80"/>
      <c r="AB112" s="80"/>
      <c r="AC112" s="80"/>
      <c r="AD112" s="80"/>
      <c r="AE112" s="80"/>
    </row>
    <row r="113" spans="24:31" hidden="1" x14ac:dyDescent="0.45">
      <c r="X113" s="4"/>
      <c r="Y113" s="80"/>
      <c r="Z113" s="80"/>
      <c r="AA113" s="80"/>
      <c r="AB113" s="80"/>
      <c r="AC113" s="80"/>
      <c r="AD113" s="80"/>
      <c r="AE113" s="80"/>
    </row>
    <row r="114" spans="24:31" hidden="1" x14ac:dyDescent="0.45">
      <c r="X114" s="4"/>
      <c r="Y114" s="80"/>
      <c r="Z114" s="80"/>
      <c r="AA114" s="80"/>
      <c r="AB114" s="80"/>
      <c r="AC114" s="80"/>
      <c r="AD114" s="80"/>
      <c r="AE114" s="80"/>
    </row>
    <row r="115" spans="24:31" hidden="1" x14ac:dyDescent="0.45">
      <c r="X115" s="4"/>
      <c r="Y115" s="80"/>
      <c r="Z115" s="80"/>
      <c r="AA115" s="80"/>
      <c r="AB115" s="80"/>
      <c r="AC115" s="80"/>
      <c r="AD115" s="80"/>
      <c r="AE115" s="80"/>
    </row>
    <row r="116" spans="24:31" hidden="1" x14ac:dyDescent="0.45">
      <c r="X116" s="4"/>
      <c r="Y116" s="80"/>
      <c r="Z116" s="80"/>
      <c r="AA116" s="80"/>
      <c r="AB116" s="80"/>
      <c r="AC116" s="80"/>
      <c r="AD116" s="80"/>
      <c r="AE116" s="80"/>
    </row>
    <row r="117" spans="24:31" hidden="1" x14ac:dyDescent="0.45">
      <c r="X117" s="4"/>
      <c r="Y117" s="80"/>
      <c r="Z117" s="80"/>
      <c r="AA117" s="80"/>
      <c r="AB117" s="80"/>
      <c r="AC117" s="80"/>
      <c r="AD117" s="80"/>
      <c r="AE117" s="80"/>
    </row>
    <row r="118" spans="24:31" hidden="1" x14ac:dyDescent="0.45">
      <c r="X118" s="4"/>
      <c r="Y118" s="80"/>
      <c r="Z118" s="80"/>
      <c r="AA118" s="80"/>
      <c r="AB118" s="80"/>
      <c r="AC118" s="80"/>
      <c r="AD118" s="80"/>
      <c r="AE118" s="80"/>
    </row>
    <row r="119" spans="24:31" hidden="1" x14ac:dyDescent="0.45">
      <c r="X119" s="4"/>
      <c r="Y119" s="80"/>
      <c r="Z119" s="80"/>
      <c r="AA119" s="80"/>
      <c r="AB119" s="80"/>
      <c r="AC119" s="80"/>
      <c r="AD119" s="80"/>
      <c r="AE119" s="80"/>
    </row>
    <row r="120" spans="24:31" hidden="1" x14ac:dyDescent="0.45">
      <c r="X120" s="4"/>
      <c r="Y120" s="80"/>
      <c r="Z120" s="80"/>
      <c r="AA120" s="80"/>
      <c r="AB120" s="80"/>
      <c r="AC120" s="80"/>
      <c r="AD120" s="80"/>
      <c r="AE120" s="80"/>
    </row>
    <row r="121" spans="24:31" hidden="1" x14ac:dyDescent="0.45">
      <c r="X121" s="4"/>
      <c r="Y121" s="80"/>
      <c r="Z121" s="80"/>
      <c r="AA121" s="80"/>
      <c r="AB121" s="80"/>
      <c r="AC121" s="80"/>
      <c r="AD121" s="80"/>
      <c r="AE121" s="80"/>
    </row>
    <row r="122" spans="24:31" hidden="1" x14ac:dyDescent="0.45">
      <c r="X122" s="4"/>
      <c r="Y122" s="80"/>
      <c r="Z122" s="80"/>
      <c r="AA122" s="80"/>
      <c r="AB122" s="80"/>
      <c r="AC122" s="80"/>
      <c r="AD122" s="80"/>
      <c r="AE122" s="80"/>
    </row>
    <row r="123" spans="24:31" hidden="1" x14ac:dyDescent="0.45">
      <c r="X123" s="4"/>
      <c r="Y123" s="80"/>
      <c r="Z123" s="80"/>
      <c r="AA123" s="80"/>
      <c r="AB123" s="80"/>
      <c r="AC123" s="80"/>
      <c r="AD123" s="80"/>
      <c r="AE123" s="80"/>
    </row>
    <row r="124" spans="24:31" hidden="1" x14ac:dyDescent="0.45">
      <c r="X124" s="4"/>
      <c r="Y124" s="80"/>
      <c r="Z124" s="80"/>
      <c r="AA124" s="80"/>
      <c r="AB124" s="80"/>
      <c r="AC124" s="80"/>
      <c r="AD124" s="80"/>
      <c r="AE124" s="80"/>
    </row>
    <row r="125" spans="24:31" hidden="1" x14ac:dyDescent="0.45">
      <c r="X125" s="4"/>
      <c r="Y125" s="80"/>
      <c r="Z125" s="80"/>
      <c r="AA125" s="80"/>
      <c r="AB125" s="80"/>
      <c r="AC125" s="80"/>
      <c r="AD125" s="80"/>
      <c r="AE125" s="80"/>
    </row>
    <row r="126" spans="24:31" hidden="1" x14ac:dyDescent="0.45">
      <c r="X126" s="4"/>
      <c r="Y126" s="80"/>
      <c r="Z126" s="80"/>
      <c r="AA126" s="80"/>
      <c r="AB126" s="80"/>
      <c r="AC126" s="80"/>
      <c r="AD126" s="80"/>
      <c r="AE126" s="80"/>
    </row>
    <row r="127" spans="24:31" hidden="1" x14ac:dyDescent="0.45">
      <c r="X127" s="4"/>
      <c r="Y127" s="80"/>
      <c r="Z127" s="80"/>
      <c r="AA127" s="80"/>
      <c r="AB127" s="80"/>
      <c r="AC127" s="80"/>
      <c r="AD127" s="80"/>
      <c r="AE127" s="80"/>
    </row>
    <row r="128" spans="24:31" hidden="1" x14ac:dyDescent="0.45">
      <c r="X128" s="4"/>
      <c r="Y128" s="80"/>
      <c r="Z128" s="80"/>
      <c r="AA128" s="80"/>
      <c r="AB128" s="80"/>
      <c r="AC128" s="80"/>
      <c r="AD128" s="80"/>
      <c r="AE128" s="80"/>
    </row>
    <row r="129" spans="24:31" hidden="1" x14ac:dyDescent="0.45">
      <c r="X129" s="4"/>
      <c r="Y129" s="80"/>
      <c r="Z129" s="80"/>
      <c r="AA129" s="80"/>
      <c r="AB129" s="80"/>
      <c r="AC129" s="80"/>
      <c r="AD129" s="80"/>
      <c r="AE129" s="80"/>
    </row>
    <row r="130" spans="24:31" hidden="1" x14ac:dyDescent="0.45">
      <c r="X130" s="4"/>
      <c r="Y130" s="80"/>
      <c r="Z130" s="80"/>
      <c r="AA130" s="80"/>
      <c r="AB130" s="80"/>
      <c r="AC130" s="80"/>
      <c r="AD130" s="80"/>
      <c r="AE130" s="80"/>
    </row>
    <row r="131" spans="24:31" hidden="1" x14ac:dyDescent="0.45">
      <c r="X131" s="4"/>
      <c r="Y131" s="80"/>
      <c r="Z131" s="80"/>
      <c r="AA131" s="80"/>
      <c r="AB131" s="80"/>
      <c r="AC131" s="80"/>
      <c r="AD131" s="80"/>
      <c r="AE131" s="80"/>
    </row>
    <row r="132" spans="24:31" hidden="1" x14ac:dyDescent="0.45">
      <c r="X132" s="4"/>
      <c r="Y132" s="80"/>
      <c r="Z132" s="80"/>
      <c r="AA132" s="80"/>
      <c r="AB132" s="80"/>
      <c r="AC132" s="80"/>
      <c r="AD132" s="80"/>
      <c r="AE132" s="80"/>
    </row>
    <row r="133" spans="24:31" hidden="1" x14ac:dyDescent="0.45">
      <c r="X133" s="4"/>
      <c r="Y133" s="80"/>
      <c r="Z133" s="80"/>
      <c r="AA133" s="80"/>
      <c r="AB133" s="80"/>
      <c r="AC133" s="80"/>
      <c r="AD133" s="80"/>
      <c r="AE133" s="80"/>
    </row>
    <row r="134" spans="24:31" hidden="1" x14ac:dyDescent="0.45">
      <c r="X134" s="4"/>
      <c r="Y134" s="80"/>
      <c r="Z134" s="80"/>
      <c r="AA134" s="80"/>
      <c r="AB134" s="80"/>
      <c r="AC134" s="80"/>
      <c r="AD134" s="80"/>
      <c r="AE134" s="80"/>
    </row>
    <row r="135" spans="24:31" hidden="1" x14ac:dyDescent="0.45">
      <c r="X135" s="4"/>
      <c r="Y135" s="80"/>
      <c r="Z135" s="80"/>
      <c r="AA135" s="80"/>
      <c r="AB135" s="80"/>
      <c r="AC135" s="80"/>
      <c r="AD135" s="80"/>
      <c r="AE135" s="80"/>
    </row>
    <row r="136" spans="24:31" hidden="1" x14ac:dyDescent="0.45">
      <c r="X136" s="4"/>
      <c r="Y136" s="80"/>
      <c r="Z136" s="80"/>
      <c r="AA136" s="80"/>
      <c r="AB136" s="80"/>
      <c r="AC136" s="80"/>
      <c r="AD136" s="80"/>
      <c r="AE136" s="80"/>
    </row>
    <row r="137" spans="24:31" hidden="1" x14ac:dyDescent="0.45">
      <c r="X137" s="4"/>
      <c r="Y137" s="80"/>
      <c r="Z137" s="80"/>
      <c r="AA137" s="80"/>
      <c r="AB137" s="80"/>
      <c r="AC137" s="80"/>
      <c r="AD137" s="80"/>
      <c r="AE137" s="80"/>
    </row>
    <row r="138" spans="24:31" hidden="1" x14ac:dyDescent="0.45">
      <c r="X138" s="4"/>
      <c r="Y138" s="80"/>
      <c r="Z138" s="80"/>
      <c r="AA138" s="80"/>
      <c r="AB138" s="80"/>
      <c r="AC138" s="80"/>
      <c r="AD138" s="80"/>
      <c r="AE138" s="80"/>
    </row>
    <row r="139" spans="24:31" hidden="1" x14ac:dyDescent="0.45">
      <c r="X139" s="4"/>
      <c r="Y139" s="80"/>
      <c r="Z139" s="80"/>
      <c r="AA139" s="80"/>
      <c r="AB139" s="80"/>
      <c r="AC139" s="80"/>
      <c r="AD139" s="80"/>
      <c r="AE139" s="80"/>
    </row>
    <row r="140" spans="24:31" hidden="1" x14ac:dyDescent="0.45">
      <c r="X140" s="4"/>
      <c r="Y140" s="80"/>
      <c r="Z140" s="80"/>
      <c r="AA140" s="80"/>
      <c r="AB140" s="80"/>
      <c r="AC140" s="80"/>
      <c r="AD140" s="80"/>
      <c r="AE140" s="80"/>
    </row>
    <row r="141" spans="24:31" hidden="1" x14ac:dyDescent="0.45">
      <c r="X141" s="4"/>
      <c r="Y141" s="80"/>
      <c r="Z141" s="80"/>
      <c r="AA141" s="80"/>
      <c r="AB141" s="80"/>
      <c r="AC141" s="80"/>
      <c r="AD141" s="80"/>
      <c r="AE141" s="80"/>
    </row>
    <row r="142" spans="24:31" hidden="1" x14ac:dyDescent="0.45">
      <c r="X142" s="4"/>
      <c r="Y142" s="80"/>
      <c r="Z142" s="80"/>
      <c r="AA142" s="80"/>
      <c r="AB142" s="80"/>
      <c r="AC142" s="80"/>
      <c r="AD142" s="80"/>
      <c r="AE142" s="80"/>
    </row>
    <row r="143" spans="24:31" hidden="1" x14ac:dyDescent="0.45">
      <c r="X143" s="4"/>
      <c r="Y143" s="80"/>
      <c r="Z143" s="80"/>
      <c r="AA143" s="80"/>
      <c r="AB143" s="80"/>
      <c r="AC143" s="80"/>
      <c r="AD143" s="80"/>
      <c r="AE143" s="80"/>
    </row>
    <row r="144" spans="24:31" hidden="1" x14ac:dyDescent="0.45">
      <c r="X144" s="4"/>
      <c r="Y144" s="80"/>
      <c r="Z144" s="80"/>
      <c r="AA144" s="80"/>
      <c r="AB144" s="80"/>
      <c r="AC144" s="80"/>
      <c r="AD144" s="80"/>
      <c r="AE144" s="80"/>
    </row>
    <row r="145" spans="24:31" hidden="1" x14ac:dyDescent="0.45">
      <c r="X145" s="4"/>
      <c r="Y145" s="80"/>
      <c r="Z145" s="80"/>
      <c r="AA145" s="80"/>
      <c r="AB145" s="80"/>
      <c r="AC145" s="80"/>
      <c r="AD145" s="80"/>
      <c r="AE145" s="80"/>
    </row>
    <row r="146" spans="24:31" hidden="1" x14ac:dyDescent="0.45">
      <c r="X146" s="4"/>
      <c r="Y146" s="80"/>
      <c r="Z146" s="80"/>
      <c r="AA146" s="80"/>
      <c r="AB146" s="80"/>
      <c r="AC146" s="80"/>
      <c r="AD146" s="80"/>
      <c r="AE146" s="80"/>
    </row>
    <row r="147" spans="24:31" hidden="1" x14ac:dyDescent="0.45">
      <c r="X147" s="4"/>
      <c r="Y147" s="80"/>
      <c r="Z147" s="80"/>
      <c r="AA147" s="80"/>
      <c r="AB147" s="80"/>
      <c r="AC147" s="80"/>
      <c r="AD147" s="80"/>
      <c r="AE147" s="80"/>
    </row>
    <row r="148" spans="24:31" hidden="1" x14ac:dyDescent="0.45">
      <c r="X148" s="4"/>
      <c r="Y148" s="80"/>
      <c r="Z148" s="80"/>
      <c r="AA148" s="80"/>
      <c r="AB148" s="80"/>
      <c r="AC148" s="80"/>
      <c r="AD148" s="80"/>
      <c r="AE148" s="80"/>
    </row>
    <row r="149" spans="24:31" hidden="1" x14ac:dyDescent="0.45">
      <c r="X149" s="4"/>
      <c r="Y149" s="80"/>
      <c r="Z149" s="80"/>
      <c r="AA149" s="80"/>
      <c r="AB149" s="80"/>
      <c r="AC149" s="80"/>
      <c r="AD149" s="80"/>
      <c r="AE149" s="80"/>
    </row>
    <row r="150" spans="24:31" hidden="1" x14ac:dyDescent="0.45">
      <c r="X150" s="4"/>
      <c r="Y150" s="80"/>
      <c r="Z150" s="80"/>
      <c r="AA150" s="80"/>
      <c r="AB150" s="80"/>
      <c r="AC150" s="80"/>
      <c r="AD150" s="80"/>
      <c r="AE150" s="80"/>
    </row>
    <row r="151" spans="24:31" hidden="1" x14ac:dyDescent="0.45">
      <c r="X151" s="4"/>
      <c r="Y151" s="80"/>
      <c r="Z151" s="80"/>
      <c r="AA151" s="80"/>
      <c r="AB151" s="80"/>
      <c r="AC151" s="80"/>
      <c r="AD151" s="80"/>
      <c r="AE151" s="80"/>
    </row>
    <row r="152" spans="24:31" hidden="1" x14ac:dyDescent="0.45">
      <c r="X152" s="4"/>
      <c r="Y152" s="80"/>
      <c r="Z152" s="80"/>
      <c r="AA152" s="80"/>
      <c r="AB152" s="80"/>
      <c r="AC152" s="80"/>
      <c r="AD152" s="80"/>
      <c r="AE152" s="80"/>
    </row>
    <row r="153" spans="24:31" hidden="1" x14ac:dyDescent="0.45">
      <c r="X153" s="4"/>
      <c r="Y153" s="80"/>
      <c r="Z153" s="80"/>
      <c r="AA153" s="80"/>
      <c r="AB153" s="80"/>
      <c r="AC153" s="80"/>
      <c r="AD153" s="80"/>
      <c r="AE153" s="80"/>
    </row>
    <row r="154" spans="24:31" hidden="1" x14ac:dyDescent="0.45">
      <c r="X154" s="4"/>
      <c r="Y154" s="80"/>
      <c r="Z154" s="80"/>
      <c r="AA154" s="80"/>
      <c r="AB154" s="80"/>
      <c r="AC154" s="80"/>
      <c r="AD154" s="80"/>
      <c r="AE154" s="80"/>
    </row>
    <row r="155" spans="24:31" x14ac:dyDescent="0.45">
      <c r="X155" s="4"/>
      <c r="Y155" s="80"/>
      <c r="Z155" s="80"/>
      <c r="AA155" s="80"/>
      <c r="AB155" s="80"/>
      <c r="AC155" s="80"/>
      <c r="AD155" s="80"/>
      <c r="AE155" s="80"/>
    </row>
    <row r="156" spans="24:31" x14ac:dyDescent="0.45">
      <c r="X156" s="4"/>
      <c r="Y156" s="80"/>
      <c r="Z156" s="80"/>
      <c r="AA156" s="80"/>
      <c r="AB156" s="80"/>
      <c r="AC156" s="80"/>
      <c r="AD156" s="80"/>
      <c r="AE156" s="80"/>
    </row>
    <row r="157" spans="24:31" x14ac:dyDescent="0.45">
      <c r="X157" s="4"/>
      <c r="Y157" s="80"/>
      <c r="Z157" s="80"/>
      <c r="AA157" s="80"/>
      <c r="AB157" s="80"/>
      <c r="AC157" s="80"/>
      <c r="AD157" s="80"/>
      <c r="AE157" s="80"/>
    </row>
    <row r="158" spans="24:31" x14ac:dyDescent="0.45">
      <c r="X158" s="4"/>
      <c r="Y158" s="80"/>
      <c r="Z158" s="80"/>
      <c r="AA158" s="80"/>
      <c r="AB158" s="80"/>
      <c r="AC158" s="80"/>
      <c r="AD158" s="80"/>
      <c r="AE158" s="80"/>
    </row>
    <row r="159" spans="24:31" x14ac:dyDescent="0.45">
      <c r="X159" s="4"/>
      <c r="Y159" s="80"/>
      <c r="Z159" s="80"/>
      <c r="AA159" s="80"/>
      <c r="AB159" s="80"/>
      <c r="AC159" s="80"/>
      <c r="AD159" s="80"/>
      <c r="AE159" s="80"/>
    </row>
    <row r="160" spans="24:31" x14ac:dyDescent="0.45">
      <c r="X160" s="4"/>
      <c r="Y160" s="80"/>
      <c r="Z160" s="80"/>
      <c r="AA160" s="80"/>
      <c r="AB160" s="80"/>
      <c r="AC160" s="80"/>
      <c r="AD160" s="80"/>
      <c r="AE160" s="80"/>
    </row>
    <row r="161" spans="24:31" x14ac:dyDescent="0.45">
      <c r="X161" s="4"/>
      <c r="Y161" s="80"/>
      <c r="Z161" s="80"/>
      <c r="AA161" s="80"/>
      <c r="AB161" s="80"/>
      <c r="AC161" s="80"/>
      <c r="AD161" s="80"/>
      <c r="AE161" s="80"/>
    </row>
    <row r="162" spans="24:31" x14ac:dyDescent="0.45">
      <c r="X162" s="4"/>
      <c r="Y162" s="80"/>
      <c r="Z162" s="80"/>
      <c r="AA162" s="80"/>
      <c r="AB162" s="80"/>
      <c r="AC162" s="80"/>
      <c r="AD162" s="80"/>
      <c r="AE162" s="80"/>
    </row>
    <row r="163" spans="24:31" x14ac:dyDescent="0.45">
      <c r="X163" s="4"/>
      <c r="Y163" s="80"/>
      <c r="Z163" s="80"/>
      <c r="AA163" s="80"/>
      <c r="AB163" s="80"/>
      <c r="AC163" s="80"/>
      <c r="AD163" s="80"/>
      <c r="AE163" s="80"/>
    </row>
    <row r="164" spans="24:31" x14ac:dyDescent="0.45">
      <c r="X164" s="4"/>
      <c r="Y164" s="80"/>
      <c r="Z164" s="80"/>
      <c r="AA164" s="80"/>
      <c r="AB164" s="80"/>
      <c r="AC164" s="80"/>
      <c r="AD164" s="80"/>
      <c r="AE164" s="80"/>
    </row>
    <row r="165" spans="24:31" x14ac:dyDescent="0.45">
      <c r="X165" s="4"/>
      <c r="Y165" s="80"/>
      <c r="Z165" s="80"/>
      <c r="AA165" s="80"/>
      <c r="AB165" s="80"/>
      <c r="AC165" s="80"/>
      <c r="AD165" s="80"/>
      <c r="AE165" s="80"/>
    </row>
    <row r="166" spans="24:31" x14ac:dyDescent="0.45">
      <c r="X166" s="4"/>
      <c r="Y166" s="80"/>
      <c r="Z166" s="80"/>
      <c r="AA166" s="80"/>
      <c r="AB166" s="80"/>
      <c r="AC166" s="80"/>
      <c r="AD166" s="80"/>
      <c r="AE166" s="80"/>
    </row>
    <row r="167" spans="24:31" x14ac:dyDescent="0.45">
      <c r="X167" s="4"/>
      <c r="Y167" s="80"/>
      <c r="Z167" s="80"/>
      <c r="AA167" s="80"/>
      <c r="AB167" s="80"/>
      <c r="AC167" s="80"/>
      <c r="AD167" s="80"/>
      <c r="AE167" s="80"/>
    </row>
    <row r="168" spans="24:31" x14ac:dyDescent="0.45">
      <c r="X168" s="4"/>
      <c r="Y168" s="80"/>
      <c r="Z168" s="80"/>
      <c r="AA168" s="80"/>
      <c r="AB168" s="80"/>
      <c r="AC168" s="80"/>
      <c r="AD168" s="80"/>
      <c r="AE168" s="80"/>
    </row>
    <row r="169" spans="24:31" x14ac:dyDescent="0.45">
      <c r="X169" s="4"/>
      <c r="Y169" s="80"/>
      <c r="Z169" s="80"/>
      <c r="AA169" s="80"/>
      <c r="AB169" s="80"/>
      <c r="AC169" s="80"/>
      <c r="AD169" s="80"/>
      <c r="AE169" s="80"/>
    </row>
    <row r="170" spans="24:31" x14ac:dyDescent="0.45">
      <c r="X170" s="4"/>
      <c r="Y170" s="80"/>
      <c r="Z170" s="80"/>
      <c r="AA170" s="80"/>
      <c r="AB170" s="80"/>
      <c r="AC170" s="80"/>
      <c r="AD170" s="80"/>
      <c r="AE170" s="80"/>
    </row>
    <row r="171" spans="24:31" x14ac:dyDescent="0.45">
      <c r="X171" s="4"/>
      <c r="Y171" s="80"/>
      <c r="Z171" s="80"/>
      <c r="AA171" s="80"/>
      <c r="AB171" s="80"/>
      <c r="AC171" s="80"/>
      <c r="AD171" s="80"/>
      <c r="AE171" s="80"/>
    </row>
    <row r="172" spans="24:31" x14ac:dyDescent="0.45">
      <c r="X172" s="4"/>
      <c r="Y172" s="80"/>
      <c r="Z172" s="80"/>
      <c r="AA172" s="80"/>
      <c r="AB172" s="80"/>
      <c r="AC172" s="80"/>
      <c r="AD172" s="80"/>
      <c r="AE172" s="80"/>
    </row>
    <row r="173" spans="24:31" x14ac:dyDescent="0.45">
      <c r="X173" s="4"/>
      <c r="Y173" s="80"/>
      <c r="Z173" s="80"/>
      <c r="AA173" s="80"/>
      <c r="AB173" s="80"/>
      <c r="AC173" s="80"/>
      <c r="AD173" s="80"/>
      <c r="AE173" s="80"/>
    </row>
    <row r="174" spans="24:31" x14ac:dyDescent="0.45">
      <c r="X174" s="4"/>
      <c r="Y174" s="80"/>
      <c r="Z174" s="80"/>
      <c r="AA174" s="80"/>
      <c r="AB174" s="80"/>
      <c r="AC174" s="80"/>
      <c r="AD174" s="80"/>
      <c r="AE174" s="80"/>
    </row>
    <row r="175" spans="24:31" x14ac:dyDescent="0.45">
      <c r="X175" s="4"/>
      <c r="Y175" s="80"/>
      <c r="Z175" s="80"/>
      <c r="AA175" s="80"/>
      <c r="AB175" s="80"/>
      <c r="AC175" s="80"/>
      <c r="AD175" s="80"/>
      <c r="AE175" s="80"/>
    </row>
    <row r="176" spans="24:31" x14ac:dyDescent="0.45">
      <c r="X176" s="4"/>
      <c r="Y176" s="80"/>
      <c r="Z176" s="80"/>
      <c r="AA176" s="80"/>
      <c r="AB176" s="80"/>
      <c r="AC176" s="80"/>
      <c r="AD176" s="80"/>
      <c r="AE176" s="80"/>
    </row>
    <row r="177" spans="24:31" x14ac:dyDescent="0.45">
      <c r="X177" s="4"/>
      <c r="Y177" s="80"/>
      <c r="Z177" s="80"/>
      <c r="AA177" s="80"/>
      <c r="AB177" s="80"/>
      <c r="AC177" s="80"/>
      <c r="AD177" s="80"/>
      <c r="AE177" s="80"/>
    </row>
    <row r="178" spans="24:31" x14ac:dyDescent="0.45">
      <c r="X178" s="4"/>
      <c r="Y178" s="80"/>
      <c r="Z178" s="80"/>
      <c r="AA178" s="80"/>
      <c r="AB178" s="80"/>
      <c r="AC178" s="80"/>
      <c r="AD178" s="80"/>
      <c r="AE178" s="80"/>
    </row>
    <row r="179" spans="24:31" x14ac:dyDescent="0.45">
      <c r="X179" s="4"/>
      <c r="Y179" s="80"/>
      <c r="Z179" s="80"/>
      <c r="AA179" s="80"/>
      <c r="AB179" s="80"/>
      <c r="AC179" s="80"/>
      <c r="AD179" s="80"/>
      <c r="AE179" s="80"/>
    </row>
    <row r="180" spans="24:31" x14ac:dyDescent="0.45">
      <c r="X180" s="4"/>
      <c r="Y180" s="80"/>
      <c r="Z180" s="80"/>
      <c r="AA180" s="80"/>
      <c r="AB180" s="80"/>
      <c r="AC180" s="80"/>
      <c r="AD180" s="80"/>
      <c r="AE180" s="80"/>
    </row>
    <row r="181" spans="24:31" x14ac:dyDescent="0.45">
      <c r="X181" s="4"/>
      <c r="Y181" s="80"/>
      <c r="Z181" s="80"/>
      <c r="AA181" s="80"/>
      <c r="AB181" s="80"/>
      <c r="AC181" s="80"/>
      <c r="AD181" s="80"/>
      <c r="AE181" s="80"/>
    </row>
    <row r="182" spans="24:31" x14ac:dyDescent="0.45">
      <c r="X182" s="4"/>
      <c r="Y182" s="80"/>
      <c r="Z182" s="80"/>
      <c r="AA182" s="80"/>
      <c r="AB182" s="80"/>
      <c r="AC182" s="80"/>
      <c r="AD182" s="80"/>
      <c r="AE182" s="80"/>
    </row>
    <row r="183" spans="24:31" x14ac:dyDescent="0.45">
      <c r="X183" s="4"/>
      <c r="Y183" s="80"/>
      <c r="Z183" s="80"/>
      <c r="AA183" s="80"/>
      <c r="AB183" s="80"/>
      <c r="AC183" s="80"/>
      <c r="AD183" s="80"/>
      <c r="AE183" s="80"/>
    </row>
    <row r="184" spans="24:31" x14ac:dyDescent="0.45">
      <c r="X184" s="4"/>
      <c r="Y184" s="80"/>
      <c r="Z184" s="80"/>
      <c r="AA184" s="80"/>
      <c r="AB184" s="80"/>
      <c r="AC184" s="80"/>
      <c r="AD184" s="80"/>
      <c r="AE184" s="80"/>
    </row>
    <row r="185" spans="24:31" x14ac:dyDescent="0.45">
      <c r="X185" s="4"/>
      <c r="Y185" s="80"/>
      <c r="Z185" s="80"/>
      <c r="AA185" s="80"/>
      <c r="AB185" s="80"/>
      <c r="AC185" s="80"/>
      <c r="AD185" s="80"/>
      <c r="AE185" s="80"/>
    </row>
    <row r="186" spans="24:31" x14ac:dyDescent="0.45">
      <c r="X186" s="4"/>
      <c r="Y186" s="80"/>
      <c r="Z186" s="80"/>
      <c r="AA186" s="80"/>
      <c r="AB186" s="80"/>
      <c r="AC186" s="80"/>
      <c r="AD186" s="80"/>
      <c r="AE186" s="80"/>
    </row>
    <row r="187" spans="24:31" x14ac:dyDescent="0.45">
      <c r="X187" s="4"/>
      <c r="Y187" s="80"/>
      <c r="Z187" s="80"/>
      <c r="AA187" s="80"/>
      <c r="AB187" s="80"/>
      <c r="AC187" s="80"/>
      <c r="AD187" s="80"/>
      <c r="AE187" s="80"/>
    </row>
    <row r="188" spans="24:31" x14ac:dyDescent="0.45">
      <c r="X188" s="4"/>
      <c r="Y188" s="80"/>
      <c r="Z188" s="80"/>
      <c r="AA188" s="80"/>
      <c r="AB188" s="80"/>
      <c r="AC188" s="80"/>
      <c r="AD188" s="80"/>
      <c r="AE188" s="80"/>
    </row>
    <row r="189" spans="24:31" x14ac:dyDescent="0.45">
      <c r="X189" s="4"/>
      <c r="Y189" s="80"/>
      <c r="Z189" s="80"/>
      <c r="AA189" s="80"/>
      <c r="AB189" s="80"/>
      <c r="AC189" s="80"/>
      <c r="AD189" s="80"/>
      <c r="AE189" s="80"/>
    </row>
    <row r="190" spans="24:31" x14ac:dyDescent="0.45">
      <c r="X190" s="4"/>
      <c r="Y190" s="80"/>
      <c r="Z190" s="80"/>
      <c r="AA190" s="80"/>
      <c r="AB190" s="80"/>
      <c r="AC190" s="80"/>
      <c r="AD190" s="80"/>
      <c r="AE190" s="80"/>
    </row>
    <row r="191" spans="24:31" x14ac:dyDescent="0.45">
      <c r="X191" s="4"/>
      <c r="Y191" s="80"/>
      <c r="Z191" s="80"/>
      <c r="AA191" s="80"/>
      <c r="AB191" s="80"/>
      <c r="AC191" s="80"/>
      <c r="AD191" s="80"/>
      <c r="AE191" s="80"/>
    </row>
    <row r="192" spans="24:31" x14ac:dyDescent="0.45">
      <c r="X192" s="4"/>
      <c r="Y192" s="80"/>
      <c r="Z192" s="80"/>
      <c r="AA192" s="80"/>
      <c r="AB192" s="80"/>
      <c r="AC192" s="80"/>
      <c r="AD192" s="80"/>
      <c r="AE192" s="80"/>
    </row>
    <row r="193" spans="24:31" x14ac:dyDescent="0.45">
      <c r="X193" s="4"/>
      <c r="Y193" s="80"/>
      <c r="Z193" s="80"/>
      <c r="AA193" s="80"/>
      <c r="AB193" s="80"/>
      <c r="AC193" s="80"/>
      <c r="AD193" s="80"/>
      <c r="AE193" s="80"/>
    </row>
    <row r="194" spans="24:31" x14ac:dyDescent="0.45">
      <c r="X194" s="4"/>
      <c r="Y194" s="80"/>
      <c r="Z194" s="80"/>
      <c r="AA194" s="80"/>
      <c r="AB194" s="80"/>
      <c r="AC194" s="80"/>
      <c r="AD194" s="80"/>
      <c r="AE194" s="80"/>
    </row>
    <row r="195" spans="24:31" x14ac:dyDescent="0.45">
      <c r="X195" s="4"/>
      <c r="Y195" s="80"/>
      <c r="Z195" s="80"/>
      <c r="AA195" s="80"/>
      <c r="AB195" s="80"/>
      <c r="AC195" s="80"/>
      <c r="AD195" s="80"/>
      <c r="AE195" s="80"/>
    </row>
    <row r="196" spans="24:31" x14ac:dyDescent="0.45">
      <c r="X196" s="4"/>
      <c r="Y196" s="80"/>
      <c r="Z196" s="80"/>
      <c r="AA196" s="80"/>
      <c r="AB196" s="80"/>
      <c r="AC196" s="80"/>
      <c r="AD196" s="80"/>
      <c r="AE196" s="80"/>
    </row>
    <row r="197" spans="24:31" x14ac:dyDescent="0.45">
      <c r="X197" s="4"/>
      <c r="Y197" s="80"/>
      <c r="Z197" s="80"/>
      <c r="AA197" s="80"/>
      <c r="AB197" s="80"/>
      <c r="AC197" s="80"/>
      <c r="AD197" s="80"/>
      <c r="AE197" s="80"/>
    </row>
    <row r="198" spans="24:31" x14ac:dyDescent="0.45">
      <c r="X198" s="4"/>
      <c r="Y198" s="80"/>
      <c r="Z198" s="80"/>
      <c r="AA198" s="80"/>
      <c r="AB198" s="80"/>
      <c r="AC198" s="80"/>
      <c r="AD198" s="80"/>
      <c r="AE198" s="80"/>
    </row>
    <row r="199" spans="24:31" x14ac:dyDescent="0.45">
      <c r="X199" s="4"/>
      <c r="Y199" s="80"/>
      <c r="Z199" s="80"/>
      <c r="AA199" s="80"/>
      <c r="AB199" s="80"/>
      <c r="AC199" s="80"/>
      <c r="AD199" s="80"/>
      <c r="AE199" s="80"/>
    </row>
    <row r="200" spans="24:31" x14ac:dyDescent="0.45">
      <c r="X200" s="4"/>
      <c r="Y200" s="80"/>
      <c r="Z200" s="80"/>
      <c r="AA200" s="80"/>
      <c r="AB200" s="80"/>
      <c r="AC200" s="80"/>
      <c r="AD200" s="80"/>
      <c r="AE200" s="80"/>
    </row>
    <row r="201" spans="24:31" x14ac:dyDescent="0.45">
      <c r="X201" s="4"/>
      <c r="Y201" s="80"/>
      <c r="Z201" s="80"/>
      <c r="AA201" s="80"/>
      <c r="AB201" s="80"/>
      <c r="AC201" s="80"/>
      <c r="AD201" s="80"/>
      <c r="AE201" s="80"/>
    </row>
    <row r="202" spans="24:31" x14ac:dyDescent="0.45">
      <c r="X202" s="4"/>
      <c r="Y202" s="80"/>
      <c r="Z202" s="80"/>
      <c r="AA202" s="80"/>
      <c r="AB202" s="80"/>
      <c r="AC202" s="80"/>
      <c r="AD202" s="80"/>
      <c r="AE202" s="80"/>
    </row>
    <row r="203" spans="24:31" x14ac:dyDescent="0.45">
      <c r="X203" s="4"/>
      <c r="Y203" s="80"/>
      <c r="Z203" s="80"/>
      <c r="AA203" s="80"/>
      <c r="AB203" s="80"/>
      <c r="AC203" s="80"/>
      <c r="AD203" s="80"/>
      <c r="AE203" s="80"/>
    </row>
    <row r="204" spans="24:31" x14ac:dyDescent="0.45">
      <c r="X204" s="4"/>
      <c r="Y204" s="80"/>
      <c r="Z204" s="80"/>
      <c r="AA204" s="80"/>
      <c r="AB204" s="80"/>
      <c r="AC204" s="80"/>
      <c r="AD204" s="80"/>
      <c r="AE204" s="80"/>
    </row>
    <row r="205" spans="24:31" x14ac:dyDescent="0.45">
      <c r="X205" s="4"/>
      <c r="Y205" s="80"/>
      <c r="Z205" s="80"/>
      <c r="AA205" s="80"/>
      <c r="AB205" s="80"/>
      <c r="AC205" s="80"/>
      <c r="AD205" s="80"/>
      <c r="AE205" s="80"/>
    </row>
    <row r="206" spans="24:31" x14ac:dyDescent="0.45">
      <c r="X206" s="4"/>
      <c r="Y206" s="80"/>
      <c r="Z206" s="80"/>
      <c r="AA206" s="80"/>
      <c r="AB206" s="80"/>
      <c r="AC206" s="80"/>
      <c r="AD206" s="80"/>
      <c r="AE206" s="80"/>
    </row>
    <row r="207" spans="24:31" x14ac:dyDescent="0.45">
      <c r="X207" s="4"/>
      <c r="Y207" s="80"/>
      <c r="Z207" s="80"/>
      <c r="AA207" s="80"/>
      <c r="AB207" s="80"/>
      <c r="AC207" s="80"/>
      <c r="AD207" s="80"/>
      <c r="AE207" s="80"/>
    </row>
    <row r="208" spans="24:31" x14ac:dyDescent="0.45">
      <c r="X208" s="4"/>
      <c r="Y208" s="80"/>
      <c r="Z208" s="80"/>
      <c r="AA208" s="80"/>
      <c r="AB208" s="80"/>
      <c r="AC208" s="80"/>
      <c r="AD208" s="80"/>
      <c r="AE208" s="80"/>
    </row>
    <row r="209" spans="24:31" x14ac:dyDescent="0.45">
      <c r="X209" s="4"/>
      <c r="Y209" s="80"/>
      <c r="Z209" s="80"/>
      <c r="AA209" s="80"/>
      <c r="AB209" s="80"/>
      <c r="AC209" s="80"/>
      <c r="AD209" s="80"/>
      <c r="AE209" s="80"/>
    </row>
    <row r="210" spans="24:31" x14ac:dyDescent="0.45">
      <c r="X210" s="4"/>
      <c r="Y210" s="80"/>
      <c r="Z210" s="80"/>
      <c r="AA210" s="80"/>
      <c r="AB210" s="80"/>
      <c r="AC210" s="80"/>
      <c r="AD210" s="80"/>
      <c r="AE210" s="80"/>
    </row>
    <row r="211" spans="24:31" x14ac:dyDescent="0.45">
      <c r="X211" s="4"/>
      <c r="Y211" s="80"/>
      <c r="Z211" s="80"/>
      <c r="AA211" s="80"/>
      <c r="AB211" s="80"/>
      <c r="AC211" s="80"/>
      <c r="AD211" s="80"/>
      <c r="AE211" s="80"/>
    </row>
    <row r="212" spans="24:31" x14ac:dyDescent="0.45">
      <c r="X212" s="4"/>
      <c r="Y212" s="80"/>
      <c r="Z212" s="80"/>
      <c r="AA212" s="80"/>
      <c r="AB212" s="80"/>
      <c r="AC212" s="80"/>
      <c r="AD212" s="80"/>
      <c r="AE212" s="80"/>
    </row>
    <row r="213" spans="24:31" x14ac:dyDescent="0.45">
      <c r="X213" s="4"/>
      <c r="Y213" s="80"/>
      <c r="Z213" s="80"/>
      <c r="AA213" s="80"/>
      <c r="AB213" s="80"/>
      <c r="AC213" s="80"/>
      <c r="AD213" s="80"/>
      <c r="AE213" s="80"/>
    </row>
    <row r="214" spans="24:31" x14ac:dyDescent="0.45">
      <c r="X214" s="4"/>
      <c r="Y214" s="80"/>
      <c r="Z214" s="80"/>
      <c r="AA214" s="80"/>
      <c r="AB214" s="80"/>
      <c r="AC214" s="80"/>
      <c r="AD214" s="80"/>
      <c r="AE214" s="80"/>
    </row>
    <row r="215" spans="24:31" x14ac:dyDescent="0.45">
      <c r="X215" s="4"/>
      <c r="Y215" s="80"/>
      <c r="Z215" s="80"/>
      <c r="AA215" s="80"/>
      <c r="AB215" s="80"/>
      <c r="AC215" s="80"/>
      <c r="AD215" s="80"/>
      <c r="AE215" s="80"/>
    </row>
    <row r="216" spans="24:31" x14ac:dyDescent="0.45">
      <c r="X216" s="4"/>
      <c r="Y216" s="80"/>
      <c r="Z216" s="80"/>
      <c r="AA216" s="80"/>
      <c r="AB216" s="80"/>
      <c r="AC216" s="80"/>
      <c r="AD216" s="80"/>
      <c r="AE216" s="80"/>
    </row>
    <row r="217" spans="24:31" x14ac:dyDescent="0.45">
      <c r="X217" s="4"/>
      <c r="Y217" s="80"/>
      <c r="Z217" s="80"/>
      <c r="AA217" s="80"/>
      <c r="AB217" s="80"/>
      <c r="AC217" s="80"/>
      <c r="AD217" s="80"/>
      <c r="AE217" s="80"/>
    </row>
    <row r="218" spans="24:31" x14ac:dyDescent="0.45">
      <c r="X218" s="4"/>
      <c r="Y218" s="80"/>
      <c r="Z218" s="80"/>
      <c r="AA218" s="80"/>
      <c r="AB218" s="80"/>
      <c r="AC218" s="80"/>
      <c r="AD218" s="80"/>
      <c r="AE218" s="80"/>
    </row>
    <row r="219" spans="24:31" x14ac:dyDescent="0.45">
      <c r="X219" s="4"/>
      <c r="Y219" s="80"/>
      <c r="Z219" s="80"/>
      <c r="AA219" s="80"/>
      <c r="AB219" s="80"/>
      <c r="AC219" s="80"/>
      <c r="AD219" s="80"/>
      <c r="AE219" s="80"/>
    </row>
    <row r="220" spans="24:31" x14ac:dyDescent="0.45">
      <c r="X220" s="4"/>
      <c r="Y220" s="80"/>
      <c r="Z220" s="80"/>
      <c r="AA220" s="80"/>
      <c r="AB220" s="80"/>
      <c r="AC220" s="80"/>
      <c r="AD220" s="80"/>
      <c r="AE220" s="80"/>
    </row>
    <row r="221" spans="24:31" x14ac:dyDescent="0.45">
      <c r="X221" s="4"/>
      <c r="Y221" s="80"/>
      <c r="Z221" s="80"/>
      <c r="AA221" s="80"/>
      <c r="AB221" s="80"/>
      <c r="AC221" s="80"/>
      <c r="AD221" s="80"/>
      <c r="AE221" s="80"/>
    </row>
    <row r="222" spans="24:31" x14ac:dyDescent="0.45">
      <c r="X222" s="4"/>
      <c r="Y222" s="80"/>
      <c r="Z222" s="80"/>
      <c r="AA222" s="80"/>
      <c r="AB222" s="80"/>
      <c r="AC222" s="80"/>
      <c r="AD222" s="80"/>
      <c r="AE222" s="80"/>
    </row>
    <row r="223" spans="24:31" x14ac:dyDescent="0.45">
      <c r="X223" s="4"/>
      <c r="Y223" s="80"/>
      <c r="Z223" s="80"/>
      <c r="AA223" s="80"/>
      <c r="AB223" s="80"/>
      <c r="AC223" s="80"/>
      <c r="AD223" s="80"/>
      <c r="AE223" s="80"/>
    </row>
    <row r="224" spans="24:31" x14ac:dyDescent="0.45">
      <c r="X224" s="4"/>
      <c r="Y224" s="80"/>
      <c r="Z224" s="80"/>
      <c r="AA224" s="80"/>
      <c r="AB224" s="80"/>
      <c r="AC224" s="80"/>
      <c r="AD224" s="80"/>
      <c r="AE224" s="80"/>
    </row>
    <row r="225" spans="24:31" x14ac:dyDescent="0.45">
      <c r="X225" s="4"/>
      <c r="Y225" s="80"/>
      <c r="Z225" s="80"/>
      <c r="AA225" s="80"/>
      <c r="AB225" s="80"/>
      <c r="AC225" s="80"/>
      <c r="AD225" s="80"/>
      <c r="AE225" s="80"/>
    </row>
    <row r="226" spans="24:31" x14ac:dyDescent="0.45">
      <c r="X226" s="4"/>
      <c r="Y226" s="80"/>
      <c r="Z226" s="80"/>
      <c r="AA226" s="80"/>
      <c r="AB226" s="80"/>
      <c r="AC226" s="80"/>
      <c r="AD226" s="80"/>
      <c r="AE226" s="80"/>
    </row>
    <row r="227" spans="24:31" x14ac:dyDescent="0.45">
      <c r="X227" s="4"/>
      <c r="Y227" s="80"/>
      <c r="Z227" s="80"/>
      <c r="AA227" s="80"/>
      <c r="AB227" s="80"/>
      <c r="AC227" s="80"/>
      <c r="AD227" s="80"/>
      <c r="AE227" s="80"/>
    </row>
    <row r="228" spans="24:31" x14ac:dyDescent="0.45">
      <c r="X228" s="4"/>
      <c r="Y228" s="80"/>
      <c r="Z228" s="80"/>
      <c r="AA228" s="80"/>
      <c r="AB228" s="80"/>
      <c r="AC228" s="80"/>
      <c r="AD228" s="80"/>
      <c r="AE228" s="80"/>
    </row>
    <row r="229" spans="24:31" x14ac:dyDescent="0.45">
      <c r="X229" s="4"/>
      <c r="Y229" s="80"/>
      <c r="Z229" s="80"/>
      <c r="AA229" s="80"/>
      <c r="AB229" s="80"/>
      <c r="AC229" s="80"/>
      <c r="AD229" s="80"/>
      <c r="AE229" s="80"/>
    </row>
    <row r="230" spans="24:31" x14ac:dyDescent="0.45">
      <c r="X230" s="4"/>
      <c r="Y230" s="80"/>
      <c r="Z230" s="80"/>
      <c r="AA230" s="80"/>
      <c r="AB230" s="80"/>
      <c r="AC230" s="80"/>
      <c r="AD230" s="80"/>
      <c r="AE230" s="80"/>
    </row>
    <row r="231" spans="24:31" x14ac:dyDescent="0.45">
      <c r="X231" s="4"/>
      <c r="Y231" s="80"/>
      <c r="Z231" s="80"/>
      <c r="AA231" s="80"/>
      <c r="AB231" s="80"/>
      <c r="AC231" s="80"/>
      <c r="AD231" s="80"/>
      <c r="AE231" s="80"/>
    </row>
    <row r="232" spans="24:31" x14ac:dyDescent="0.45">
      <c r="X232" s="4"/>
      <c r="Y232" s="80"/>
      <c r="Z232" s="80"/>
      <c r="AA232" s="80"/>
      <c r="AB232" s="80"/>
      <c r="AC232" s="80"/>
      <c r="AD232" s="80"/>
      <c r="AE232" s="80"/>
    </row>
    <row r="233" spans="24:31" x14ac:dyDescent="0.45">
      <c r="X233" s="4"/>
      <c r="Y233" s="80"/>
      <c r="Z233" s="80"/>
      <c r="AA233" s="80"/>
      <c r="AB233" s="80"/>
      <c r="AC233" s="80"/>
      <c r="AD233" s="80"/>
      <c r="AE233" s="80"/>
    </row>
    <row r="234" spans="24:31" x14ac:dyDescent="0.45">
      <c r="X234" s="4"/>
      <c r="Y234" s="80"/>
      <c r="Z234" s="80"/>
      <c r="AA234" s="80"/>
      <c r="AB234" s="80"/>
      <c r="AC234" s="80"/>
      <c r="AD234" s="80"/>
      <c r="AE234" s="80"/>
    </row>
    <row r="235" spans="24:31" x14ac:dyDescent="0.45">
      <c r="X235" s="4"/>
      <c r="Y235" s="80"/>
      <c r="Z235" s="80"/>
      <c r="AA235" s="80"/>
      <c r="AB235" s="80"/>
      <c r="AC235" s="80"/>
      <c r="AD235" s="80"/>
      <c r="AE235" s="80"/>
    </row>
    <row r="236" spans="24:31" x14ac:dyDescent="0.45">
      <c r="X236" s="4"/>
      <c r="Y236" s="80"/>
      <c r="Z236" s="80"/>
      <c r="AA236" s="80"/>
      <c r="AB236" s="80"/>
      <c r="AC236" s="80"/>
      <c r="AD236" s="80"/>
      <c r="AE236" s="80"/>
    </row>
    <row r="237" spans="24:31" x14ac:dyDescent="0.45">
      <c r="X237" s="4"/>
      <c r="Y237" s="80"/>
      <c r="Z237" s="80"/>
      <c r="AA237" s="80"/>
      <c r="AB237" s="80"/>
      <c r="AC237" s="80"/>
      <c r="AD237" s="80"/>
      <c r="AE237" s="80"/>
    </row>
    <row r="238" spans="24:31" x14ac:dyDescent="0.45">
      <c r="X238" s="4"/>
      <c r="Y238" s="80"/>
      <c r="Z238" s="80"/>
      <c r="AA238" s="80"/>
      <c r="AB238" s="80"/>
      <c r="AC238" s="80"/>
      <c r="AD238" s="80"/>
      <c r="AE238" s="80"/>
    </row>
    <row r="239" spans="24:31" x14ac:dyDescent="0.45">
      <c r="X239" s="4"/>
      <c r="Y239" s="80"/>
      <c r="Z239" s="80"/>
      <c r="AA239" s="80"/>
      <c r="AB239" s="80"/>
      <c r="AC239" s="80"/>
      <c r="AD239" s="80"/>
      <c r="AE239" s="80"/>
    </row>
    <row r="240" spans="24:31" x14ac:dyDescent="0.45">
      <c r="X240" s="4"/>
      <c r="Y240" s="80"/>
      <c r="Z240" s="80"/>
      <c r="AA240" s="80"/>
      <c r="AB240" s="80"/>
      <c r="AC240" s="80"/>
      <c r="AD240" s="80"/>
      <c r="AE240" s="80"/>
    </row>
    <row r="241" spans="24:31" x14ac:dyDescent="0.45">
      <c r="X241" s="4"/>
      <c r="Y241" s="80"/>
      <c r="Z241" s="80"/>
      <c r="AA241" s="80"/>
      <c r="AB241" s="80"/>
      <c r="AC241" s="80"/>
      <c r="AD241" s="80"/>
      <c r="AE241" s="80"/>
    </row>
    <row r="242" spans="24:31" x14ac:dyDescent="0.45">
      <c r="X242" s="4"/>
      <c r="Y242" s="80"/>
      <c r="Z242" s="80"/>
      <c r="AA242" s="80"/>
      <c r="AB242" s="80"/>
      <c r="AC242" s="80"/>
      <c r="AD242" s="80"/>
      <c r="AE242" s="80"/>
    </row>
    <row r="243" spans="24:31" x14ac:dyDescent="0.45">
      <c r="X243" s="4"/>
      <c r="Y243" s="80"/>
      <c r="Z243" s="80"/>
      <c r="AA243" s="80"/>
      <c r="AB243" s="80"/>
      <c r="AC243" s="80"/>
      <c r="AD243" s="80"/>
      <c r="AE243" s="80"/>
    </row>
    <row r="244" spans="24:31" x14ac:dyDescent="0.45">
      <c r="X244" s="4"/>
      <c r="Y244" s="80"/>
      <c r="Z244" s="80"/>
      <c r="AA244" s="80"/>
      <c r="AB244" s="80"/>
      <c r="AC244" s="80"/>
      <c r="AD244" s="80"/>
      <c r="AE244" s="80"/>
    </row>
    <row r="245" spans="24:31" x14ac:dyDescent="0.45">
      <c r="X245" s="4"/>
      <c r="Y245" s="80"/>
      <c r="Z245" s="80"/>
      <c r="AA245" s="80"/>
      <c r="AB245" s="80"/>
      <c r="AC245" s="80"/>
      <c r="AD245" s="80"/>
      <c r="AE245" s="80"/>
    </row>
    <row r="246" spans="24:31" x14ac:dyDescent="0.45">
      <c r="X246" s="4"/>
      <c r="Y246" s="80"/>
      <c r="Z246" s="80"/>
      <c r="AA246" s="80"/>
      <c r="AB246" s="80"/>
      <c r="AC246" s="80"/>
      <c r="AD246" s="80"/>
      <c r="AE246" s="80"/>
    </row>
    <row r="247" spans="24:31" x14ac:dyDescent="0.45">
      <c r="X247" s="4"/>
      <c r="Y247" s="80"/>
      <c r="Z247" s="80"/>
      <c r="AA247" s="80"/>
      <c r="AB247" s="80"/>
      <c r="AC247" s="80"/>
      <c r="AD247" s="80"/>
      <c r="AE247" s="80"/>
    </row>
    <row r="248" spans="24:31" x14ac:dyDescent="0.45">
      <c r="X248" s="4"/>
      <c r="Y248" s="80"/>
      <c r="Z248" s="80"/>
      <c r="AA248" s="80"/>
      <c r="AB248" s="80"/>
      <c r="AC248" s="80"/>
      <c r="AD248" s="80"/>
      <c r="AE248" s="80"/>
    </row>
    <row r="249" spans="24:31" x14ac:dyDescent="0.45">
      <c r="X249" s="4"/>
      <c r="Y249" s="80"/>
      <c r="Z249" s="80"/>
      <c r="AA249" s="80"/>
      <c r="AB249" s="80"/>
      <c r="AC249" s="80"/>
      <c r="AD249" s="80"/>
      <c r="AE249" s="80"/>
    </row>
    <row r="250" spans="24:31" x14ac:dyDescent="0.45">
      <c r="X250" s="4"/>
      <c r="Y250" s="80"/>
      <c r="Z250" s="80"/>
      <c r="AA250" s="80"/>
      <c r="AB250" s="80"/>
      <c r="AC250" s="80"/>
      <c r="AD250" s="80"/>
      <c r="AE250" s="80"/>
    </row>
    <row r="251" spans="24:31" x14ac:dyDescent="0.45">
      <c r="X251" s="4"/>
      <c r="Y251" s="80"/>
      <c r="Z251" s="80"/>
      <c r="AA251" s="80"/>
      <c r="AB251" s="80"/>
      <c r="AC251" s="80"/>
      <c r="AD251" s="80"/>
      <c r="AE251" s="80"/>
    </row>
    <row r="252" spans="24:31" x14ac:dyDescent="0.45">
      <c r="X252" s="4"/>
      <c r="Y252" s="80"/>
      <c r="Z252" s="80"/>
      <c r="AA252" s="80"/>
      <c r="AB252" s="80"/>
      <c r="AC252" s="80"/>
      <c r="AD252" s="80"/>
      <c r="AE252" s="80"/>
    </row>
    <row r="253" spans="24:31" x14ac:dyDescent="0.45">
      <c r="X253" s="4"/>
      <c r="Y253" s="80"/>
      <c r="Z253" s="80"/>
      <c r="AA253" s="80"/>
      <c r="AB253" s="80"/>
      <c r="AC253" s="80"/>
      <c r="AD253" s="80"/>
      <c r="AE253" s="80"/>
    </row>
    <row r="254" spans="24:31" x14ac:dyDescent="0.45">
      <c r="X254" s="4"/>
      <c r="Y254" s="80"/>
      <c r="Z254" s="80"/>
      <c r="AA254" s="80"/>
      <c r="AB254" s="80"/>
      <c r="AC254" s="80"/>
      <c r="AD254" s="80"/>
      <c r="AE254" s="80"/>
    </row>
    <row r="255" spans="24:31" x14ac:dyDescent="0.45">
      <c r="X255" s="4"/>
      <c r="Y255" s="80"/>
      <c r="Z255" s="80"/>
      <c r="AA255" s="80"/>
      <c r="AB255" s="80"/>
      <c r="AC255" s="80"/>
      <c r="AD255" s="80"/>
      <c r="AE255" s="80"/>
    </row>
    <row r="256" spans="24:31" x14ac:dyDescent="0.45">
      <c r="X256" s="4"/>
      <c r="Y256" s="80"/>
      <c r="Z256" s="80"/>
      <c r="AA256" s="80"/>
      <c r="AB256" s="80"/>
      <c r="AC256" s="80"/>
      <c r="AD256" s="80"/>
      <c r="AE256" s="80"/>
    </row>
    <row r="257" spans="24:31" x14ac:dyDescent="0.45">
      <c r="X257" s="4"/>
      <c r="Y257" s="80"/>
      <c r="Z257" s="80"/>
      <c r="AA257" s="80"/>
      <c r="AB257" s="80"/>
      <c r="AC257" s="80"/>
      <c r="AD257" s="80"/>
      <c r="AE257" s="80"/>
    </row>
    <row r="258" spans="24:31" x14ac:dyDescent="0.45">
      <c r="X258" s="4"/>
      <c r="Y258" s="80"/>
      <c r="Z258" s="80"/>
      <c r="AA258" s="80"/>
      <c r="AB258" s="80"/>
      <c r="AC258" s="80"/>
      <c r="AD258" s="80"/>
      <c r="AE258" s="80"/>
    </row>
    <row r="259" spans="24:31" x14ac:dyDescent="0.45">
      <c r="X259" s="4"/>
      <c r="Y259" s="80"/>
      <c r="Z259" s="80"/>
      <c r="AA259" s="80"/>
      <c r="AB259" s="80"/>
      <c r="AC259" s="80"/>
      <c r="AD259" s="80"/>
      <c r="AE259" s="80"/>
    </row>
    <row r="260" spans="24:31" x14ac:dyDescent="0.45">
      <c r="X260" s="4"/>
      <c r="Y260" s="80"/>
      <c r="Z260" s="80"/>
      <c r="AA260" s="80"/>
      <c r="AB260" s="80"/>
      <c r="AC260" s="80"/>
      <c r="AD260" s="80"/>
      <c r="AE260" s="80"/>
    </row>
    <row r="261" spans="24:31" x14ac:dyDescent="0.45">
      <c r="X261" s="4"/>
      <c r="Y261" s="80"/>
      <c r="Z261" s="80"/>
      <c r="AA261" s="80"/>
      <c r="AB261" s="80"/>
      <c r="AC261" s="80"/>
      <c r="AD261" s="80"/>
      <c r="AE261" s="80"/>
    </row>
    <row r="262" spans="24:31" x14ac:dyDescent="0.45">
      <c r="X262" s="4"/>
      <c r="Y262" s="80"/>
      <c r="Z262" s="80"/>
      <c r="AA262" s="80"/>
      <c r="AB262" s="80"/>
      <c r="AC262" s="80"/>
      <c r="AD262" s="80"/>
      <c r="AE262" s="80"/>
    </row>
    <row r="263" spans="24:31" x14ac:dyDescent="0.45">
      <c r="X263" s="4"/>
      <c r="Y263" s="80"/>
      <c r="Z263" s="80"/>
      <c r="AA263" s="80"/>
      <c r="AB263" s="80"/>
      <c r="AC263" s="80"/>
      <c r="AD263" s="80"/>
      <c r="AE263" s="80"/>
    </row>
    <row r="264" spans="24:31" x14ac:dyDescent="0.45">
      <c r="X264" s="4"/>
      <c r="Y264" s="80"/>
      <c r="Z264" s="80"/>
      <c r="AA264" s="80"/>
      <c r="AB264" s="80"/>
      <c r="AC264" s="80"/>
      <c r="AD264" s="80"/>
      <c r="AE264" s="80"/>
    </row>
    <row r="265" spans="24:31" x14ac:dyDescent="0.45">
      <c r="X265" s="4"/>
      <c r="Y265" s="80"/>
      <c r="Z265" s="80"/>
      <c r="AA265" s="80"/>
      <c r="AB265" s="80"/>
      <c r="AC265" s="80"/>
      <c r="AD265" s="80"/>
      <c r="AE265" s="80"/>
    </row>
    <row r="266" spans="24:31" x14ac:dyDescent="0.45">
      <c r="X266" s="4"/>
      <c r="Y266" s="80"/>
      <c r="Z266" s="80"/>
      <c r="AA266" s="80"/>
      <c r="AB266" s="80"/>
      <c r="AC266" s="80"/>
      <c r="AD266" s="80"/>
      <c r="AE266" s="80"/>
    </row>
    <row r="267" spans="24:31" x14ac:dyDescent="0.45">
      <c r="X267" s="4"/>
      <c r="Y267" s="80"/>
      <c r="Z267" s="80"/>
      <c r="AA267" s="80"/>
      <c r="AB267" s="80"/>
      <c r="AC267" s="80"/>
      <c r="AD267" s="80"/>
      <c r="AE267" s="80"/>
    </row>
    <row r="268" spans="24:31" x14ac:dyDescent="0.45">
      <c r="X268" s="4"/>
      <c r="Y268" s="80"/>
      <c r="Z268" s="80"/>
      <c r="AA268" s="80"/>
      <c r="AB268" s="80"/>
      <c r="AC268" s="80"/>
      <c r="AD268" s="80"/>
      <c r="AE268" s="80"/>
    </row>
    <row r="269" spans="24:31" x14ac:dyDescent="0.45">
      <c r="X269" s="4"/>
      <c r="Y269" s="80"/>
      <c r="Z269" s="80"/>
      <c r="AA269" s="80"/>
      <c r="AB269" s="80"/>
      <c r="AC269" s="80"/>
      <c r="AD269" s="80"/>
      <c r="AE269" s="80"/>
    </row>
    <row r="270" spans="24:31" x14ac:dyDescent="0.45">
      <c r="X270" s="4"/>
      <c r="Y270" s="80"/>
      <c r="Z270" s="80"/>
      <c r="AA270" s="80"/>
      <c r="AB270" s="80"/>
      <c r="AC270" s="80"/>
      <c r="AD270" s="80"/>
      <c r="AE270" s="80"/>
    </row>
    <row r="271" spans="24:31" x14ac:dyDescent="0.45">
      <c r="X271" s="4"/>
      <c r="Y271" s="80"/>
      <c r="Z271" s="80"/>
      <c r="AA271" s="80"/>
      <c r="AB271" s="80"/>
      <c r="AC271" s="80"/>
      <c r="AD271" s="80"/>
      <c r="AE271" s="80"/>
    </row>
    <row r="272" spans="24:31" x14ac:dyDescent="0.45">
      <c r="X272" s="4"/>
      <c r="Y272" s="80"/>
      <c r="Z272" s="80"/>
      <c r="AA272" s="80"/>
      <c r="AB272" s="80"/>
      <c r="AC272" s="80"/>
      <c r="AD272" s="80"/>
      <c r="AE272" s="80"/>
    </row>
    <row r="273" spans="24:31" x14ac:dyDescent="0.45">
      <c r="X273" s="4"/>
      <c r="Y273" s="80"/>
      <c r="Z273" s="80"/>
      <c r="AA273" s="80"/>
      <c r="AB273" s="80"/>
      <c r="AC273" s="80"/>
      <c r="AD273" s="80"/>
      <c r="AE273" s="80"/>
    </row>
    <row r="274" spans="24:31" x14ac:dyDescent="0.45">
      <c r="X274" s="4"/>
      <c r="Y274" s="80"/>
      <c r="Z274" s="80"/>
      <c r="AA274" s="80"/>
      <c r="AB274" s="80"/>
      <c r="AC274" s="80"/>
      <c r="AD274" s="80"/>
      <c r="AE274" s="80"/>
    </row>
    <row r="275" spans="24:31" x14ac:dyDescent="0.45">
      <c r="X275" s="4"/>
      <c r="Y275" s="80"/>
      <c r="Z275" s="80"/>
      <c r="AA275" s="80"/>
      <c r="AB275" s="80"/>
      <c r="AC275" s="80"/>
      <c r="AD275" s="80"/>
      <c r="AE275" s="80"/>
    </row>
    <row r="276" spans="24:31" x14ac:dyDescent="0.45">
      <c r="X276" s="4"/>
      <c r="Y276" s="80"/>
      <c r="Z276" s="80"/>
      <c r="AA276" s="80"/>
      <c r="AB276" s="80"/>
      <c r="AC276" s="80"/>
      <c r="AD276" s="80"/>
      <c r="AE276" s="80"/>
    </row>
    <row r="277" spans="24:31" x14ac:dyDescent="0.45">
      <c r="X277" s="4"/>
      <c r="Y277" s="80"/>
      <c r="Z277" s="80"/>
      <c r="AA277" s="80"/>
      <c r="AB277" s="80"/>
      <c r="AC277" s="80"/>
      <c r="AD277" s="80"/>
      <c r="AE277" s="80"/>
    </row>
    <row r="278" spans="24:31" x14ac:dyDescent="0.45">
      <c r="X278" s="4"/>
      <c r="Y278" s="80"/>
      <c r="Z278" s="80"/>
      <c r="AA278" s="80"/>
      <c r="AB278" s="80"/>
      <c r="AC278" s="80"/>
      <c r="AD278" s="80"/>
      <c r="AE278" s="80"/>
    </row>
    <row r="279" spans="24:31" x14ac:dyDescent="0.45">
      <c r="X279" s="4"/>
      <c r="Y279" s="80"/>
      <c r="Z279" s="80"/>
      <c r="AA279" s="80"/>
      <c r="AB279" s="80"/>
      <c r="AC279" s="80"/>
      <c r="AD279" s="80"/>
      <c r="AE279" s="80"/>
    </row>
    <row r="280" spans="24:31" x14ac:dyDescent="0.45">
      <c r="X280" s="4"/>
      <c r="Y280" s="80"/>
      <c r="Z280" s="80"/>
      <c r="AA280" s="80"/>
      <c r="AB280" s="80"/>
      <c r="AC280" s="80"/>
      <c r="AD280" s="80"/>
      <c r="AE280" s="80"/>
    </row>
    <row r="281" spans="24:31" x14ac:dyDescent="0.45">
      <c r="X281" s="4"/>
      <c r="Y281" s="80"/>
      <c r="Z281" s="80"/>
      <c r="AA281" s="80"/>
      <c r="AB281" s="80"/>
      <c r="AC281" s="80"/>
      <c r="AD281" s="80"/>
      <c r="AE281" s="80"/>
    </row>
    <row r="282" spans="24:31" x14ac:dyDescent="0.45">
      <c r="X282" s="4"/>
      <c r="Y282" s="80"/>
      <c r="Z282" s="80"/>
      <c r="AA282" s="80"/>
      <c r="AB282" s="80"/>
      <c r="AC282" s="80"/>
      <c r="AD282" s="80"/>
      <c r="AE282" s="80"/>
    </row>
    <row r="283" spans="24:31" x14ac:dyDescent="0.45">
      <c r="X283" s="4"/>
      <c r="Y283" s="80"/>
      <c r="Z283" s="80"/>
      <c r="AA283" s="80"/>
      <c r="AB283" s="80"/>
      <c r="AC283" s="80"/>
      <c r="AD283" s="80"/>
      <c r="AE283" s="80"/>
    </row>
    <row r="284" spans="24:31" x14ac:dyDescent="0.45">
      <c r="X284" s="4"/>
      <c r="Y284" s="80"/>
      <c r="Z284" s="80"/>
      <c r="AA284" s="80"/>
      <c r="AB284" s="80"/>
      <c r="AC284" s="80"/>
      <c r="AD284" s="80"/>
      <c r="AE284" s="80"/>
    </row>
    <row r="285" spans="24:31" x14ac:dyDescent="0.45">
      <c r="X285" s="4"/>
      <c r="Y285" s="80"/>
      <c r="Z285" s="80"/>
      <c r="AA285" s="80"/>
      <c r="AB285" s="80"/>
      <c r="AC285" s="80"/>
      <c r="AD285" s="80"/>
      <c r="AE285" s="80"/>
    </row>
    <row r="286" spans="24:31" x14ac:dyDescent="0.45">
      <c r="X286" s="4"/>
      <c r="Y286" s="80"/>
      <c r="Z286" s="80"/>
      <c r="AA286" s="80"/>
      <c r="AB286" s="80"/>
      <c r="AC286" s="80"/>
      <c r="AD286" s="80"/>
      <c r="AE286" s="80"/>
    </row>
    <row r="287" spans="24:31" x14ac:dyDescent="0.45">
      <c r="X287" s="4"/>
      <c r="Y287" s="80"/>
      <c r="Z287" s="80"/>
      <c r="AA287" s="80"/>
      <c r="AB287" s="80"/>
      <c r="AC287" s="80"/>
      <c r="AD287" s="80"/>
      <c r="AE287" s="80"/>
    </row>
    <row r="288" spans="24:31" x14ac:dyDescent="0.45">
      <c r="X288" s="4"/>
      <c r="Y288" s="80"/>
      <c r="Z288" s="80"/>
      <c r="AA288" s="80"/>
      <c r="AB288" s="80"/>
      <c r="AC288" s="80"/>
      <c r="AD288" s="80"/>
      <c r="AE288" s="80"/>
    </row>
    <row r="289" spans="24:31" x14ac:dyDescent="0.45">
      <c r="X289" s="4"/>
      <c r="Y289" s="80"/>
      <c r="Z289" s="80"/>
      <c r="AA289" s="80"/>
      <c r="AB289" s="80"/>
      <c r="AC289" s="80"/>
      <c r="AD289" s="80"/>
      <c r="AE289" s="80"/>
    </row>
    <row r="290" spans="24:31" x14ac:dyDescent="0.45">
      <c r="X290" s="4"/>
      <c r="Y290" s="80"/>
      <c r="Z290" s="80"/>
      <c r="AA290" s="80"/>
      <c r="AB290" s="80"/>
      <c r="AC290" s="80"/>
      <c r="AD290" s="80"/>
      <c r="AE290" s="80"/>
    </row>
    <row r="291" spans="24:31" x14ac:dyDescent="0.45">
      <c r="X291" s="4"/>
      <c r="Y291" s="80"/>
      <c r="Z291" s="80"/>
      <c r="AA291" s="80"/>
      <c r="AB291" s="80"/>
      <c r="AC291" s="80"/>
      <c r="AD291" s="80"/>
      <c r="AE291" s="80"/>
    </row>
    <row r="292" spans="24:31" x14ac:dyDescent="0.45">
      <c r="X292" s="4"/>
      <c r="Y292" s="80"/>
      <c r="Z292" s="80"/>
      <c r="AA292" s="80"/>
      <c r="AB292" s="80"/>
      <c r="AC292" s="80"/>
      <c r="AD292" s="80"/>
      <c r="AE292" s="80"/>
    </row>
    <row r="293" spans="24:31" x14ac:dyDescent="0.45">
      <c r="X293" s="4"/>
      <c r="Y293" s="80"/>
      <c r="Z293" s="80"/>
      <c r="AA293" s="80"/>
      <c r="AB293" s="80"/>
      <c r="AC293" s="80"/>
      <c r="AD293" s="80"/>
      <c r="AE293" s="80"/>
    </row>
    <row r="294" spans="24:31" x14ac:dyDescent="0.45">
      <c r="X294" s="4"/>
      <c r="Y294" s="80"/>
      <c r="Z294" s="80"/>
      <c r="AA294" s="80"/>
      <c r="AB294" s="80"/>
      <c r="AC294" s="80"/>
      <c r="AD294" s="80"/>
      <c r="AE294" s="80"/>
    </row>
    <row r="295" spans="24:31" x14ac:dyDescent="0.45">
      <c r="X295" s="4"/>
      <c r="Y295" s="80"/>
      <c r="Z295" s="80"/>
      <c r="AA295" s="80"/>
      <c r="AB295" s="80"/>
      <c r="AC295" s="80"/>
      <c r="AD295" s="80"/>
      <c r="AE295" s="80"/>
    </row>
    <row r="296" spans="24:31" x14ac:dyDescent="0.45">
      <c r="X296" s="4"/>
      <c r="Y296" s="80"/>
      <c r="Z296" s="80"/>
      <c r="AA296" s="80"/>
      <c r="AB296" s="80"/>
      <c r="AC296" s="80"/>
      <c r="AD296" s="80"/>
      <c r="AE296" s="80"/>
    </row>
    <row r="297" spans="24:31" x14ac:dyDescent="0.45">
      <c r="X297" s="4"/>
      <c r="Y297" s="80"/>
      <c r="Z297" s="80"/>
      <c r="AA297" s="80"/>
      <c r="AB297" s="80"/>
      <c r="AC297" s="80"/>
      <c r="AD297" s="80"/>
      <c r="AE297" s="80"/>
    </row>
    <row r="298" spans="24:31" x14ac:dyDescent="0.45">
      <c r="X298" s="4"/>
      <c r="Y298" s="80"/>
      <c r="Z298" s="80"/>
      <c r="AA298" s="80"/>
      <c r="AB298" s="80"/>
      <c r="AC298" s="80"/>
      <c r="AD298" s="80"/>
      <c r="AE298" s="80"/>
    </row>
    <row r="299" spans="24:31" x14ac:dyDescent="0.45">
      <c r="X299" s="4"/>
      <c r="Y299" s="80"/>
      <c r="Z299" s="80"/>
      <c r="AA299" s="80"/>
      <c r="AB299" s="80"/>
      <c r="AC299" s="80"/>
      <c r="AD299" s="80"/>
      <c r="AE299" s="80"/>
    </row>
    <row r="300" spans="24:31" x14ac:dyDescent="0.45">
      <c r="X300" s="4"/>
      <c r="Y300" s="80"/>
      <c r="Z300" s="80"/>
      <c r="AA300" s="80"/>
      <c r="AB300" s="80"/>
      <c r="AC300" s="80"/>
      <c r="AD300" s="80"/>
      <c r="AE300" s="80"/>
    </row>
    <row r="301" spans="24:31" x14ac:dyDescent="0.45">
      <c r="X301" s="4"/>
      <c r="Y301" s="80"/>
      <c r="Z301" s="80"/>
      <c r="AA301" s="80"/>
      <c r="AB301" s="80"/>
      <c r="AC301" s="80"/>
      <c r="AD301" s="80"/>
      <c r="AE301" s="80"/>
    </row>
    <row r="302" spans="24:31" x14ac:dyDescent="0.45">
      <c r="X302" s="4"/>
      <c r="Y302" s="80"/>
      <c r="Z302" s="80"/>
      <c r="AA302" s="80"/>
      <c r="AB302" s="80"/>
      <c r="AC302" s="80"/>
      <c r="AD302" s="80"/>
      <c r="AE302" s="80"/>
    </row>
    <row r="303" spans="24:31" x14ac:dyDescent="0.45">
      <c r="X303" s="4"/>
      <c r="Y303" s="80"/>
      <c r="Z303" s="80"/>
      <c r="AA303" s="80"/>
      <c r="AB303" s="80"/>
      <c r="AC303" s="80"/>
      <c r="AD303" s="80"/>
      <c r="AE303" s="80"/>
    </row>
    <row r="304" spans="24:31" x14ac:dyDescent="0.45">
      <c r="X304" s="4"/>
      <c r="Y304" s="80"/>
      <c r="Z304" s="80"/>
      <c r="AA304" s="80"/>
      <c r="AB304" s="80"/>
      <c r="AC304" s="80"/>
      <c r="AD304" s="80"/>
      <c r="AE304" s="80"/>
    </row>
    <row r="305" spans="24:31" x14ac:dyDescent="0.45">
      <c r="X305" s="4"/>
      <c r="Y305" s="80"/>
      <c r="Z305" s="80"/>
      <c r="AA305" s="80"/>
      <c r="AB305" s="80"/>
      <c r="AC305" s="80"/>
      <c r="AD305" s="80"/>
      <c r="AE305" s="80"/>
    </row>
    <row r="306" spans="24:31" x14ac:dyDescent="0.45">
      <c r="X306" s="4"/>
      <c r="Y306" s="80"/>
      <c r="Z306" s="80"/>
      <c r="AA306" s="80"/>
      <c r="AB306" s="80"/>
      <c r="AC306" s="80"/>
      <c r="AD306" s="80"/>
      <c r="AE306" s="80"/>
    </row>
    <row r="307" spans="24:31" x14ac:dyDescent="0.45">
      <c r="X307" s="4"/>
      <c r="Y307" s="80"/>
      <c r="Z307" s="80"/>
      <c r="AA307" s="80"/>
      <c r="AB307" s="80"/>
      <c r="AC307" s="80"/>
      <c r="AD307" s="80"/>
      <c r="AE307" s="80"/>
    </row>
    <row r="308" spans="24:31" x14ac:dyDescent="0.45">
      <c r="X308" s="4"/>
      <c r="Y308" s="80"/>
      <c r="Z308" s="80"/>
      <c r="AA308" s="80"/>
      <c r="AB308" s="80"/>
      <c r="AC308" s="80"/>
      <c r="AD308" s="80"/>
      <c r="AE308" s="80"/>
    </row>
    <row r="309" spans="24:31" x14ac:dyDescent="0.45">
      <c r="X309" s="4"/>
      <c r="Y309" s="80"/>
      <c r="Z309" s="80"/>
      <c r="AA309" s="80"/>
      <c r="AB309" s="80"/>
      <c r="AC309" s="80"/>
      <c r="AD309" s="80"/>
      <c r="AE309" s="80"/>
    </row>
    <row r="310" spans="24:31" x14ac:dyDescent="0.45">
      <c r="X310" s="4"/>
      <c r="Y310" s="80"/>
      <c r="Z310" s="80"/>
      <c r="AA310" s="80"/>
      <c r="AB310" s="80"/>
      <c r="AC310" s="80"/>
      <c r="AD310" s="80"/>
      <c r="AE310" s="80"/>
    </row>
    <row r="311" spans="24:31" x14ac:dyDescent="0.45">
      <c r="X311" s="4"/>
      <c r="Y311" s="80"/>
      <c r="Z311" s="80"/>
      <c r="AA311" s="80"/>
      <c r="AB311" s="80"/>
      <c r="AC311" s="80"/>
      <c r="AD311" s="80"/>
      <c r="AE311" s="80"/>
    </row>
    <row r="312" spans="24:31" x14ac:dyDescent="0.45">
      <c r="X312" s="4"/>
      <c r="Y312" s="80"/>
      <c r="Z312" s="80"/>
      <c r="AA312" s="80"/>
      <c r="AB312" s="80"/>
      <c r="AC312" s="80"/>
      <c r="AD312" s="80"/>
      <c r="AE312" s="80"/>
    </row>
    <row r="313" spans="24:31" x14ac:dyDescent="0.45">
      <c r="X313" s="4"/>
      <c r="Y313" s="80"/>
      <c r="Z313" s="80"/>
      <c r="AA313" s="80"/>
      <c r="AB313" s="80"/>
      <c r="AC313" s="80"/>
      <c r="AD313" s="80"/>
      <c r="AE313" s="80"/>
    </row>
    <row r="314" spans="24:31" x14ac:dyDescent="0.45">
      <c r="X314" s="4"/>
      <c r="Y314" s="80"/>
      <c r="Z314" s="80"/>
      <c r="AA314" s="80"/>
      <c r="AB314" s="80"/>
      <c r="AC314" s="80"/>
      <c r="AD314" s="80"/>
      <c r="AE314" s="80"/>
    </row>
    <row r="315" spans="24:31" x14ac:dyDescent="0.45">
      <c r="X315" s="4"/>
      <c r="Y315" s="80"/>
      <c r="Z315" s="80"/>
      <c r="AA315" s="80"/>
      <c r="AB315" s="80"/>
      <c r="AC315" s="80"/>
      <c r="AD315" s="80"/>
      <c r="AE315" s="80"/>
    </row>
    <row r="316" spans="24:31" x14ac:dyDescent="0.45">
      <c r="X316" s="4"/>
      <c r="Y316" s="80"/>
      <c r="Z316" s="80"/>
      <c r="AA316" s="80"/>
      <c r="AB316" s="80"/>
      <c r="AC316" s="80"/>
      <c r="AD316" s="80"/>
      <c r="AE316" s="80"/>
    </row>
    <row r="317" spans="24:31" x14ac:dyDescent="0.45">
      <c r="X317" s="4"/>
      <c r="Y317" s="80"/>
      <c r="Z317" s="80"/>
      <c r="AA317" s="80"/>
      <c r="AB317" s="80"/>
      <c r="AC317" s="80"/>
      <c r="AD317" s="80"/>
      <c r="AE317" s="80"/>
    </row>
    <row r="318" spans="24:31" x14ac:dyDescent="0.45">
      <c r="X318" s="4"/>
      <c r="Y318" s="80"/>
      <c r="Z318" s="80"/>
      <c r="AA318" s="80"/>
      <c r="AB318" s="80"/>
      <c r="AC318" s="80"/>
      <c r="AD318" s="80"/>
      <c r="AE318" s="80"/>
    </row>
    <row r="319" spans="24:31" x14ac:dyDescent="0.45">
      <c r="X319" s="4"/>
      <c r="Y319" s="80"/>
      <c r="Z319" s="80"/>
      <c r="AA319" s="80"/>
      <c r="AB319" s="80"/>
      <c r="AC319" s="80"/>
      <c r="AD319" s="80"/>
      <c r="AE319" s="80"/>
    </row>
    <row r="320" spans="24:31" x14ac:dyDescent="0.45">
      <c r="X320" s="4"/>
      <c r="Y320" s="80"/>
      <c r="Z320" s="80"/>
      <c r="AA320" s="80"/>
      <c r="AB320" s="80"/>
      <c r="AC320" s="80"/>
      <c r="AD320" s="80"/>
      <c r="AE320" s="80"/>
    </row>
    <row r="321" spans="24:31" x14ac:dyDescent="0.45">
      <c r="X321" s="4"/>
      <c r="Y321" s="80"/>
      <c r="Z321" s="80"/>
      <c r="AA321" s="80"/>
      <c r="AB321" s="80"/>
      <c r="AC321" s="80"/>
      <c r="AD321" s="80"/>
      <c r="AE321" s="80"/>
    </row>
    <row r="322" spans="24:31" x14ac:dyDescent="0.45">
      <c r="X322" s="4"/>
      <c r="Y322" s="80"/>
      <c r="Z322" s="80"/>
      <c r="AA322" s="80"/>
      <c r="AB322" s="80"/>
      <c r="AC322" s="80"/>
      <c r="AD322" s="80"/>
      <c r="AE322" s="80"/>
    </row>
    <row r="323" spans="24:31" x14ac:dyDescent="0.45">
      <c r="X323" s="4"/>
      <c r="Y323" s="80"/>
      <c r="Z323" s="80"/>
      <c r="AA323" s="80"/>
      <c r="AB323" s="80"/>
      <c r="AC323" s="80"/>
      <c r="AD323" s="80"/>
      <c r="AE323" s="80"/>
    </row>
    <row r="324" spans="24:31" x14ac:dyDescent="0.45">
      <c r="X324" s="4"/>
      <c r="Y324" s="80"/>
      <c r="Z324" s="80"/>
      <c r="AA324" s="80"/>
      <c r="AB324" s="80"/>
      <c r="AC324" s="80"/>
      <c r="AD324" s="80"/>
      <c r="AE324" s="80"/>
    </row>
    <row r="325" spans="24:31" x14ac:dyDescent="0.45">
      <c r="X325" s="4"/>
      <c r="Y325" s="80"/>
      <c r="Z325" s="80"/>
      <c r="AA325" s="80"/>
      <c r="AB325" s="80"/>
      <c r="AC325" s="80"/>
      <c r="AD325" s="80"/>
      <c r="AE325" s="80"/>
    </row>
    <row r="326" spans="24:31" x14ac:dyDescent="0.45">
      <c r="X326" s="4"/>
      <c r="Y326" s="80"/>
      <c r="Z326" s="80"/>
      <c r="AA326" s="80"/>
      <c r="AB326" s="80"/>
      <c r="AC326" s="80"/>
      <c r="AD326" s="80"/>
      <c r="AE326" s="80"/>
    </row>
    <row r="327" spans="24:31" x14ac:dyDescent="0.45">
      <c r="X327" s="4"/>
      <c r="Y327" s="80"/>
      <c r="Z327" s="80"/>
      <c r="AA327" s="80"/>
      <c r="AB327" s="80"/>
      <c r="AC327" s="80"/>
      <c r="AD327" s="80"/>
      <c r="AE327" s="80"/>
    </row>
    <row r="328" spans="24:31" x14ac:dyDescent="0.45">
      <c r="X328" s="4"/>
      <c r="Y328" s="80"/>
      <c r="Z328" s="80"/>
      <c r="AA328" s="80"/>
      <c r="AB328" s="80"/>
      <c r="AC328" s="80"/>
      <c r="AD328" s="80"/>
      <c r="AE328" s="80"/>
    </row>
    <row r="329" spans="24:31" x14ac:dyDescent="0.45">
      <c r="X329" s="4"/>
      <c r="Y329" s="80"/>
      <c r="Z329" s="80"/>
      <c r="AA329" s="80"/>
      <c r="AB329" s="80"/>
      <c r="AC329" s="80"/>
      <c r="AD329" s="80"/>
      <c r="AE329" s="80"/>
    </row>
    <row r="330" spans="24:31" x14ac:dyDescent="0.45">
      <c r="X330" s="4"/>
      <c r="Y330" s="80"/>
      <c r="Z330" s="80"/>
      <c r="AA330" s="80"/>
      <c r="AB330" s="80"/>
      <c r="AC330" s="80"/>
      <c r="AD330" s="80"/>
      <c r="AE330" s="80"/>
    </row>
    <row r="331" spans="24:31" x14ac:dyDescent="0.45">
      <c r="X331" s="4"/>
      <c r="Y331" s="80"/>
      <c r="Z331" s="80"/>
      <c r="AA331" s="80"/>
      <c r="AB331" s="80"/>
      <c r="AC331" s="80"/>
      <c r="AD331" s="80"/>
      <c r="AE331" s="80"/>
    </row>
    <row r="332" spans="24:31" x14ac:dyDescent="0.45">
      <c r="X332" s="4"/>
      <c r="Y332" s="80"/>
      <c r="Z332" s="80"/>
      <c r="AA332" s="80"/>
      <c r="AB332" s="80"/>
      <c r="AC332" s="80"/>
      <c r="AD332" s="80"/>
      <c r="AE332" s="80"/>
    </row>
    <row r="333" spans="24:31" x14ac:dyDescent="0.45">
      <c r="X333" s="4"/>
      <c r="Y333" s="80"/>
      <c r="Z333" s="80"/>
      <c r="AA333" s="80"/>
      <c r="AB333" s="80"/>
      <c r="AC333" s="80"/>
      <c r="AD333" s="80"/>
      <c r="AE333" s="80"/>
    </row>
    <row r="334" spans="24:31" x14ac:dyDescent="0.45">
      <c r="X334" s="4"/>
      <c r="Y334" s="80"/>
      <c r="Z334" s="80"/>
      <c r="AA334" s="80"/>
      <c r="AB334" s="80"/>
      <c r="AC334" s="80"/>
      <c r="AD334" s="80"/>
      <c r="AE334" s="80"/>
    </row>
    <row r="335" spans="24:31" x14ac:dyDescent="0.45">
      <c r="X335" s="4"/>
      <c r="Y335" s="80"/>
      <c r="Z335" s="80"/>
      <c r="AA335" s="80"/>
      <c r="AB335" s="80"/>
      <c r="AC335" s="80"/>
      <c r="AD335" s="80"/>
      <c r="AE335" s="80"/>
    </row>
    <row r="336" spans="24:31" x14ac:dyDescent="0.45">
      <c r="X336" s="4"/>
      <c r="Y336" s="80"/>
      <c r="Z336" s="80"/>
      <c r="AA336" s="80"/>
      <c r="AB336" s="80"/>
      <c r="AC336" s="80"/>
      <c r="AD336" s="80"/>
      <c r="AE336" s="80"/>
    </row>
    <row r="337" spans="24:31" x14ac:dyDescent="0.45">
      <c r="X337" s="4"/>
      <c r="Y337" s="80"/>
      <c r="Z337" s="80"/>
      <c r="AA337" s="80"/>
      <c r="AB337" s="80"/>
      <c r="AC337" s="80"/>
      <c r="AD337" s="80"/>
      <c r="AE337" s="80"/>
    </row>
    <row r="338" spans="24:31" x14ac:dyDescent="0.45">
      <c r="X338" s="4"/>
      <c r="Y338" s="80"/>
      <c r="Z338" s="80"/>
      <c r="AA338" s="80"/>
      <c r="AB338" s="80"/>
      <c r="AC338" s="80"/>
      <c r="AD338" s="80"/>
      <c r="AE338" s="80"/>
    </row>
    <row r="339" spans="24:31" x14ac:dyDescent="0.45">
      <c r="X339" s="4"/>
      <c r="Y339" s="80"/>
      <c r="Z339" s="80"/>
      <c r="AA339" s="80"/>
      <c r="AB339" s="80"/>
      <c r="AC339" s="80"/>
      <c r="AD339" s="80"/>
      <c r="AE339" s="80"/>
    </row>
    <row r="340" spans="24:31" x14ac:dyDescent="0.45">
      <c r="X340" s="4"/>
      <c r="Y340" s="80"/>
      <c r="Z340" s="80"/>
      <c r="AA340" s="80"/>
      <c r="AB340" s="80"/>
      <c r="AC340" s="80"/>
      <c r="AD340" s="80"/>
      <c r="AE340" s="80"/>
    </row>
    <row r="341" spans="24:31" x14ac:dyDescent="0.45">
      <c r="X341" s="4"/>
      <c r="Y341" s="80"/>
      <c r="Z341" s="80"/>
      <c r="AA341" s="80"/>
      <c r="AB341" s="80"/>
      <c r="AC341" s="80"/>
      <c r="AD341" s="80"/>
      <c r="AE341" s="80"/>
    </row>
    <row r="342" spans="24:31" x14ac:dyDescent="0.45">
      <c r="X342" s="4"/>
      <c r="Y342" s="80"/>
      <c r="Z342" s="80"/>
      <c r="AA342" s="80"/>
      <c r="AB342" s="80"/>
      <c r="AC342" s="80"/>
      <c r="AD342" s="80"/>
      <c r="AE342" s="80"/>
    </row>
    <row r="343" spans="24:31" x14ac:dyDescent="0.45">
      <c r="X343" s="4"/>
      <c r="Y343" s="80"/>
      <c r="Z343" s="80"/>
      <c r="AA343" s="80"/>
      <c r="AB343" s="80"/>
      <c r="AC343" s="80"/>
      <c r="AD343" s="80"/>
      <c r="AE343" s="80"/>
    </row>
    <row r="344" spans="24:31" x14ac:dyDescent="0.45">
      <c r="X344" s="4"/>
      <c r="Y344" s="80"/>
      <c r="Z344" s="80"/>
      <c r="AA344" s="80"/>
      <c r="AB344" s="80"/>
      <c r="AC344" s="80"/>
      <c r="AD344" s="80"/>
      <c r="AE344" s="80"/>
    </row>
    <row r="345" spans="24:31" x14ac:dyDescent="0.45">
      <c r="X345" s="4"/>
      <c r="Y345" s="80"/>
      <c r="Z345" s="80"/>
      <c r="AA345" s="80"/>
      <c r="AB345" s="80"/>
      <c r="AC345" s="80"/>
      <c r="AD345" s="80"/>
      <c r="AE345" s="80"/>
    </row>
    <row r="346" spans="24:31" x14ac:dyDescent="0.45">
      <c r="X346" s="4"/>
      <c r="Y346" s="80"/>
      <c r="Z346" s="80"/>
      <c r="AA346" s="80"/>
      <c r="AB346" s="80"/>
      <c r="AC346" s="80"/>
      <c r="AD346" s="80"/>
      <c r="AE346" s="80"/>
    </row>
    <row r="347" spans="24:31" x14ac:dyDescent="0.45">
      <c r="X347" s="4"/>
      <c r="Y347" s="80"/>
      <c r="Z347" s="80"/>
      <c r="AA347" s="80"/>
      <c r="AB347" s="80"/>
      <c r="AC347" s="80"/>
      <c r="AD347" s="80"/>
      <c r="AE347" s="80"/>
    </row>
    <row r="348" spans="24:31" x14ac:dyDescent="0.45">
      <c r="X348" s="4"/>
      <c r="Y348" s="80"/>
      <c r="Z348" s="80"/>
      <c r="AA348" s="80"/>
      <c r="AB348" s="80"/>
      <c r="AC348" s="80"/>
      <c r="AD348" s="80"/>
      <c r="AE348" s="80"/>
    </row>
    <row r="349" spans="24:31" x14ac:dyDescent="0.45">
      <c r="X349" s="4"/>
      <c r="Y349" s="80"/>
      <c r="Z349" s="80"/>
      <c r="AA349" s="80"/>
      <c r="AB349" s="80"/>
      <c r="AC349" s="80"/>
      <c r="AD349" s="80"/>
      <c r="AE349" s="80"/>
    </row>
    <row r="350" spans="24:31" x14ac:dyDescent="0.45">
      <c r="X350" s="4"/>
      <c r="Y350" s="80"/>
      <c r="Z350" s="80"/>
      <c r="AA350" s="80"/>
      <c r="AB350" s="80"/>
      <c r="AC350" s="80"/>
      <c r="AD350" s="80"/>
      <c r="AE350" s="80"/>
    </row>
    <row r="351" spans="24:31" x14ac:dyDescent="0.45">
      <c r="X351" s="4"/>
      <c r="Y351" s="80"/>
      <c r="Z351" s="80"/>
      <c r="AA351" s="80"/>
      <c r="AB351" s="80"/>
      <c r="AC351" s="80"/>
      <c r="AD351" s="80"/>
      <c r="AE351" s="80"/>
    </row>
    <row r="352" spans="24:31" x14ac:dyDescent="0.45">
      <c r="X352" s="4"/>
      <c r="Y352" s="80"/>
      <c r="Z352" s="80"/>
      <c r="AA352" s="80"/>
      <c r="AB352" s="80"/>
      <c r="AC352" s="80"/>
      <c r="AD352" s="80"/>
      <c r="AE352" s="80"/>
    </row>
    <row r="353" spans="24:31" x14ac:dyDescent="0.45">
      <c r="X353" s="4"/>
      <c r="Y353" s="80"/>
      <c r="Z353" s="80"/>
      <c r="AA353" s="80"/>
      <c r="AB353" s="80"/>
      <c r="AC353" s="80"/>
      <c r="AD353" s="80"/>
      <c r="AE353" s="80"/>
    </row>
    <row r="354" spans="24:31" x14ac:dyDescent="0.45">
      <c r="X354" s="4"/>
      <c r="Y354" s="80"/>
      <c r="Z354" s="80"/>
      <c r="AA354" s="80"/>
      <c r="AB354" s="80"/>
      <c r="AC354" s="80"/>
      <c r="AD354" s="80"/>
      <c r="AE354" s="80"/>
    </row>
    <row r="355" spans="24:31" x14ac:dyDescent="0.45">
      <c r="X355" s="4"/>
      <c r="Y355" s="80"/>
      <c r="Z355" s="80"/>
      <c r="AA355" s="80"/>
      <c r="AB355" s="80"/>
      <c r="AC355" s="80"/>
      <c r="AD355" s="80"/>
      <c r="AE355" s="80"/>
    </row>
    <row r="356" spans="24:31" x14ac:dyDescent="0.45">
      <c r="X356" s="4"/>
      <c r="Y356" s="80"/>
      <c r="Z356" s="80"/>
      <c r="AA356" s="80"/>
      <c r="AB356" s="80"/>
      <c r="AC356" s="80"/>
      <c r="AD356" s="80"/>
      <c r="AE356" s="80"/>
    </row>
    <row r="357" spans="24:31" x14ac:dyDescent="0.45">
      <c r="X357" s="4"/>
      <c r="Y357" s="80"/>
      <c r="Z357" s="80"/>
      <c r="AA357" s="80"/>
      <c r="AB357" s="80"/>
      <c r="AC357" s="80"/>
      <c r="AD357" s="80"/>
      <c r="AE357" s="80"/>
    </row>
    <row r="358" spans="24:31" x14ac:dyDescent="0.45">
      <c r="X358" s="4"/>
      <c r="Y358" s="80"/>
      <c r="Z358" s="80"/>
      <c r="AA358" s="80"/>
      <c r="AB358" s="80"/>
      <c r="AC358" s="80"/>
      <c r="AD358" s="80"/>
      <c r="AE358" s="80"/>
    </row>
    <row r="359" spans="24:31" x14ac:dyDescent="0.45">
      <c r="X359" s="4"/>
      <c r="Y359" s="80"/>
      <c r="Z359" s="80"/>
      <c r="AA359" s="80"/>
      <c r="AB359" s="80"/>
      <c r="AC359" s="80"/>
      <c r="AD359" s="80"/>
      <c r="AE359" s="80"/>
    </row>
    <row r="360" spans="24:31" x14ac:dyDescent="0.45">
      <c r="X360" s="4"/>
      <c r="Y360" s="80"/>
      <c r="Z360" s="80"/>
      <c r="AA360" s="80"/>
      <c r="AB360" s="80"/>
      <c r="AC360" s="80"/>
      <c r="AD360" s="80"/>
      <c r="AE360" s="80"/>
    </row>
    <row r="361" spans="24:31" x14ac:dyDescent="0.45">
      <c r="X361" s="4"/>
      <c r="Y361" s="80"/>
      <c r="Z361" s="80"/>
      <c r="AA361" s="80"/>
      <c r="AB361" s="80"/>
      <c r="AC361" s="80"/>
      <c r="AD361" s="80"/>
      <c r="AE361" s="80"/>
    </row>
    <row r="362" spans="24:31" x14ac:dyDescent="0.45">
      <c r="X362" s="4"/>
      <c r="Y362" s="80"/>
      <c r="Z362" s="80"/>
      <c r="AA362" s="80"/>
      <c r="AB362" s="80"/>
      <c r="AC362" s="80"/>
      <c r="AD362" s="80"/>
      <c r="AE362" s="80"/>
    </row>
    <row r="363" spans="24:31" x14ac:dyDescent="0.45">
      <c r="X363" s="4"/>
      <c r="Y363" s="80"/>
      <c r="Z363" s="80"/>
      <c r="AA363" s="80"/>
      <c r="AB363" s="80"/>
      <c r="AC363" s="80"/>
      <c r="AD363" s="80"/>
      <c r="AE363" s="80"/>
    </row>
    <row r="364" spans="24:31" x14ac:dyDescent="0.45">
      <c r="X364" s="4"/>
      <c r="Y364" s="80"/>
      <c r="Z364" s="80"/>
      <c r="AA364" s="80"/>
      <c r="AB364" s="80"/>
      <c r="AC364" s="80"/>
      <c r="AD364" s="80"/>
      <c r="AE364" s="80"/>
    </row>
    <row r="365" spans="24:31" x14ac:dyDescent="0.45">
      <c r="X365" s="4"/>
      <c r="Y365" s="80"/>
      <c r="Z365" s="80"/>
      <c r="AA365" s="80"/>
      <c r="AB365" s="80"/>
      <c r="AC365" s="80"/>
      <c r="AD365" s="80"/>
      <c r="AE365" s="80"/>
    </row>
    <row r="366" spans="24:31" x14ac:dyDescent="0.45">
      <c r="X366" s="4"/>
      <c r="Y366" s="80"/>
      <c r="Z366" s="80"/>
      <c r="AA366" s="80"/>
      <c r="AB366" s="80"/>
      <c r="AC366" s="80"/>
      <c r="AD366" s="80"/>
      <c r="AE366" s="80"/>
    </row>
    <row r="367" spans="24:31" x14ac:dyDescent="0.45">
      <c r="X367" s="4"/>
      <c r="Y367" s="80"/>
      <c r="Z367" s="80"/>
      <c r="AA367" s="80"/>
      <c r="AB367" s="80"/>
      <c r="AC367" s="80"/>
      <c r="AD367" s="80"/>
      <c r="AE367" s="80"/>
    </row>
    <row r="368" spans="24:31" x14ac:dyDescent="0.45">
      <c r="X368" s="4"/>
      <c r="Y368" s="80"/>
      <c r="Z368" s="80"/>
      <c r="AA368" s="80"/>
      <c r="AB368" s="80"/>
      <c r="AC368" s="80"/>
      <c r="AD368" s="80"/>
      <c r="AE368" s="80"/>
    </row>
    <row r="369" spans="24:31" x14ac:dyDescent="0.45">
      <c r="X369" s="4"/>
      <c r="Y369" s="80"/>
      <c r="Z369" s="80"/>
      <c r="AA369" s="80"/>
      <c r="AB369" s="80"/>
      <c r="AC369" s="80"/>
      <c r="AD369" s="80"/>
      <c r="AE369" s="80"/>
    </row>
    <row r="370" spans="24:31" x14ac:dyDescent="0.45">
      <c r="X370" s="4"/>
      <c r="Y370" s="80"/>
      <c r="Z370" s="80"/>
      <c r="AA370" s="80"/>
      <c r="AB370" s="80"/>
      <c r="AC370" s="80"/>
      <c r="AD370" s="80"/>
      <c r="AE370" s="80"/>
    </row>
    <row r="371" spans="24:31" x14ac:dyDescent="0.45">
      <c r="X371" s="4"/>
      <c r="Y371" s="80"/>
      <c r="Z371" s="80"/>
      <c r="AA371" s="80"/>
      <c r="AB371" s="80"/>
      <c r="AC371" s="80"/>
      <c r="AD371" s="80"/>
      <c r="AE371" s="80"/>
    </row>
    <row r="372" spans="24:31" x14ac:dyDescent="0.45">
      <c r="X372" s="4"/>
      <c r="Y372" s="80"/>
      <c r="Z372" s="80"/>
      <c r="AA372" s="80"/>
      <c r="AB372" s="80"/>
      <c r="AC372" s="80"/>
      <c r="AD372" s="80"/>
      <c r="AE372" s="80"/>
    </row>
    <row r="373" spans="24:31" x14ac:dyDescent="0.45">
      <c r="X373" s="4"/>
      <c r="Y373" s="80"/>
      <c r="Z373" s="80"/>
      <c r="AA373" s="80"/>
      <c r="AB373" s="80"/>
      <c r="AC373" s="80"/>
      <c r="AD373" s="80"/>
      <c r="AE373" s="80"/>
    </row>
    <row r="374" spans="24:31" x14ac:dyDescent="0.45">
      <c r="X374" s="4"/>
      <c r="Y374" s="80"/>
      <c r="Z374" s="80"/>
      <c r="AA374" s="80"/>
      <c r="AB374" s="80"/>
      <c r="AC374" s="80"/>
      <c r="AD374" s="80"/>
      <c r="AE374" s="80"/>
    </row>
    <row r="375" spans="24:31" x14ac:dyDescent="0.45">
      <c r="X375" s="4"/>
      <c r="Y375" s="80"/>
      <c r="Z375" s="80"/>
      <c r="AA375" s="80"/>
      <c r="AB375" s="80"/>
      <c r="AC375" s="80"/>
      <c r="AD375" s="80"/>
      <c r="AE375" s="80"/>
    </row>
    <row r="376" spans="24:31" x14ac:dyDescent="0.45">
      <c r="X376" s="4"/>
      <c r="Y376" s="80"/>
      <c r="Z376" s="80"/>
      <c r="AA376" s="80"/>
      <c r="AB376" s="80"/>
      <c r="AC376" s="80"/>
      <c r="AD376" s="80"/>
      <c r="AE376" s="80"/>
    </row>
    <row r="377" spans="24:31" x14ac:dyDescent="0.45">
      <c r="X377" s="4"/>
      <c r="Y377" s="80"/>
      <c r="Z377" s="80"/>
      <c r="AA377" s="80"/>
      <c r="AB377" s="80"/>
      <c r="AC377" s="80"/>
      <c r="AD377" s="80"/>
      <c r="AE377" s="80"/>
    </row>
    <row r="378" spans="24:31" x14ac:dyDescent="0.45">
      <c r="X378" s="4"/>
      <c r="Y378" s="80"/>
      <c r="Z378" s="80"/>
      <c r="AA378" s="80"/>
      <c r="AB378" s="80"/>
      <c r="AC378" s="80"/>
      <c r="AD378" s="80"/>
      <c r="AE378" s="80"/>
    </row>
    <row r="379" spans="24:31" x14ac:dyDescent="0.45">
      <c r="X379" s="4"/>
      <c r="Y379" s="80"/>
      <c r="Z379" s="80"/>
      <c r="AA379" s="80"/>
      <c r="AB379" s="80"/>
      <c r="AC379" s="80"/>
      <c r="AD379" s="80"/>
      <c r="AE379" s="80"/>
    </row>
    <row r="380" spans="24:31" x14ac:dyDescent="0.45">
      <c r="X380" s="4"/>
      <c r="Y380" s="80"/>
      <c r="Z380" s="80"/>
      <c r="AA380" s="80"/>
      <c r="AB380" s="80"/>
      <c r="AC380" s="80"/>
      <c r="AD380" s="80"/>
      <c r="AE380" s="80"/>
    </row>
    <row r="381" spans="24:31" x14ac:dyDescent="0.45">
      <c r="X381" s="4"/>
      <c r="Y381" s="80"/>
      <c r="Z381" s="80"/>
      <c r="AA381" s="80"/>
      <c r="AB381" s="80"/>
      <c r="AC381" s="80"/>
      <c r="AD381" s="80"/>
      <c r="AE381" s="80"/>
    </row>
    <row r="382" spans="24:31" x14ac:dyDescent="0.45">
      <c r="X382" s="4"/>
      <c r="Y382" s="80"/>
      <c r="Z382" s="80"/>
      <c r="AA382" s="80"/>
      <c r="AB382" s="80"/>
      <c r="AC382" s="80"/>
      <c r="AD382" s="80"/>
      <c r="AE382" s="80"/>
    </row>
    <row r="383" spans="24:31" x14ac:dyDescent="0.45">
      <c r="X383" s="4"/>
      <c r="Y383" s="80"/>
      <c r="Z383" s="80"/>
      <c r="AA383" s="80"/>
      <c r="AB383" s="80"/>
      <c r="AC383" s="80"/>
      <c r="AD383" s="80"/>
      <c r="AE383" s="80"/>
    </row>
    <row r="384" spans="24:31" x14ac:dyDescent="0.45">
      <c r="X384" s="4"/>
      <c r="Y384" s="80"/>
      <c r="Z384" s="80"/>
      <c r="AA384" s="80"/>
      <c r="AB384" s="80"/>
      <c r="AC384" s="80"/>
      <c r="AD384" s="80"/>
      <c r="AE384" s="80"/>
    </row>
    <row r="385" spans="24:31" x14ac:dyDescent="0.45">
      <c r="X385" s="4"/>
      <c r="Y385" s="80"/>
      <c r="Z385" s="80"/>
      <c r="AA385" s="80"/>
      <c r="AB385" s="80"/>
      <c r="AC385" s="80"/>
      <c r="AD385" s="80"/>
      <c r="AE385" s="80"/>
    </row>
    <row r="386" spans="24:31" x14ac:dyDescent="0.45">
      <c r="X386" s="4"/>
      <c r="Y386" s="80"/>
      <c r="Z386" s="80"/>
      <c r="AA386" s="80"/>
      <c r="AB386" s="80"/>
      <c r="AC386" s="80"/>
      <c r="AD386" s="80"/>
      <c r="AE386" s="80"/>
    </row>
    <row r="387" spans="24:31" x14ac:dyDescent="0.45">
      <c r="X387" s="4"/>
      <c r="Y387" s="80"/>
      <c r="Z387" s="80"/>
      <c r="AA387" s="80"/>
      <c r="AB387" s="80"/>
      <c r="AC387" s="80"/>
      <c r="AD387" s="80"/>
      <c r="AE387" s="80"/>
    </row>
    <row r="388" spans="24:31" x14ac:dyDescent="0.45">
      <c r="X388" s="4"/>
      <c r="Y388" s="80"/>
      <c r="Z388" s="80"/>
      <c r="AA388" s="80"/>
      <c r="AB388" s="80"/>
      <c r="AC388" s="80"/>
      <c r="AD388" s="80"/>
      <c r="AE388" s="80"/>
    </row>
    <row r="389" spans="24:31" x14ac:dyDescent="0.45">
      <c r="X389" s="4"/>
      <c r="Y389" s="80"/>
      <c r="Z389" s="80"/>
      <c r="AA389" s="80"/>
      <c r="AB389" s="80"/>
      <c r="AC389" s="80"/>
      <c r="AD389" s="80"/>
      <c r="AE389" s="80"/>
    </row>
    <row r="390" spans="24:31" x14ac:dyDescent="0.45">
      <c r="X390" s="4"/>
      <c r="Y390" s="80"/>
      <c r="Z390" s="80"/>
      <c r="AA390" s="80"/>
      <c r="AB390" s="80"/>
      <c r="AC390" s="80"/>
      <c r="AD390" s="80"/>
      <c r="AE390" s="80"/>
    </row>
    <row r="391" spans="24:31" x14ac:dyDescent="0.45">
      <c r="X391" s="4"/>
      <c r="Y391" s="80"/>
      <c r="Z391" s="80"/>
      <c r="AA391" s="80"/>
      <c r="AB391" s="80"/>
      <c r="AC391" s="80"/>
      <c r="AD391" s="80"/>
      <c r="AE391" s="80"/>
    </row>
    <row r="392" spans="24:31" x14ac:dyDescent="0.45">
      <c r="X392" s="4"/>
      <c r="Y392" s="80"/>
      <c r="Z392" s="80"/>
      <c r="AA392" s="80"/>
      <c r="AB392" s="80"/>
      <c r="AC392" s="80"/>
      <c r="AD392" s="80"/>
      <c r="AE392" s="80"/>
    </row>
    <row r="393" spans="24:31" x14ac:dyDescent="0.45">
      <c r="X393" s="4"/>
      <c r="Y393" s="80"/>
      <c r="Z393" s="80"/>
      <c r="AA393" s="80"/>
      <c r="AB393" s="80"/>
      <c r="AC393" s="80"/>
      <c r="AD393" s="80"/>
      <c r="AE393" s="80"/>
    </row>
    <row r="394" spans="24:31" x14ac:dyDescent="0.45">
      <c r="X394" s="4"/>
      <c r="Y394" s="80"/>
      <c r="Z394" s="80"/>
      <c r="AA394" s="80"/>
      <c r="AB394" s="80"/>
      <c r="AC394" s="80"/>
      <c r="AD394" s="80"/>
      <c r="AE394" s="80"/>
    </row>
    <row r="395" spans="24:31" x14ac:dyDescent="0.45">
      <c r="X395" s="4"/>
      <c r="Y395" s="80"/>
      <c r="Z395" s="80"/>
      <c r="AA395" s="80"/>
      <c r="AB395" s="80"/>
      <c r="AC395" s="80"/>
      <c r="AD395" s="80"/>
      <c r="AE395" s="80"/>
    </row>
    <row r="396" spans="24:31" x14ac:dyDescent="0.45">
      <c r="X396" s="4"/>
      <c r="Y396" s="80"/>
      <c r="Z396" s="80"/>
      <c r="AA396" s="80"/>
      <c r="AB396" s="80"/>
      <c r="AC396" s="80"/>
      <c r="AD396" s="80"/>
      <c r="AE396" s="80"/>
    </row>
    <row r="397" spans="24:31" x14ac:dyDescent="0.45">
      <c r="X397" s="4"/>
      <c r="Y397" s="80"/>
      <c r="Z397" s="80"/>
      <c r="AA397" s="80"/>
      <c r="AB397" s="80"/>
      <c r="AC397" s="80"/>
      <c r="AD397" s="80"/>
      <c r="AE397" s="80"/>
    </row>
    <row r="398" spans="24:31" x14ac:dyDescent="0.45">
      <c r="X398" s="4"/>
      <c r="Y398" s="80"/>
      <c r="Z398" s="80"/>
      <c r="AA398" s="80"/>
      <c r="AB398" s="80"/>
      <c r="AC398" s="80"/>
      <c r="AD398" s="80"/>
      <c r="AE398" s="80"/>
    </row>
    <row r="399" spans="24:31" x14ac:dyDescent="0.45">
      <c r="X399" s="4"/>
      <c r="Y399" s="80"/>
      <c r="Z399" s="80"/>
      <c r="AA399" s="80"/>
      <c r="AB399" s="80"/>
      <c r="AC399" s="80"/>
      <c r="AD399" s="80"/>
      <c r="AE399" s="80"/>
    </row>
    <row r="400" spans="24:31" x14ac:dyDescent="0.45">
      <c r="X400" s="4"/>
      <c r="Y400" s="80"/>
      <c r="Z400" s="80"/>
      <c r="AA400" s="80"/>
      <c r="AB400" s="80"/>
      <c r="AC400" s="80"/>
      <c r="AD400" s="80"/>
      <c r="AE400" s="80"/>
    </row>
    <row r="401" spans="24:31" x14ac:dyDescent="0.45">
      <c r="X401" s="4"/>
      <c r="Y401" s="80"/>
      <c r="Z401" s="80"/>
      <c r="AA401" s="80"/>
      <c r="AB401" s="80"/>
      <c r="AC401" s="80"/>
      <c r="AD401" s="80"/>
      <c r="AE401" s="80"/>
    </row>
    <row r="402" spans="24:31" x14ac:dyDescent="0.45">
      <c r="X402" s="4"/>
      <c r="Y402" s="80"/>
      <c r="Z402" s="80"/>
      <c r="AA402" s="80"/>
      <c r="AB402" s="80"/>
      <c r="AC402" s="80"/>
      <c r="AD402" s="80"/>
      <c r="AE402" s="80"/>
    </row>
    <row r="403" spans="24:31" x14ac:dyDescent="0.45">
      <c r="X403" s="4"/>
      <c r="Y403" s="80"/>
      <c r="Z403" s="80"/>
      <c r="AA403" s="80"/>
      <c r="AB403" s="80"/>
      <c r="AC403" s="80"/>
      <c r="AD403" s="80"/>
      <c r="AE403" s="80"/>
    </row>
    <row r="404" spans="24:31" x14ac:dyDescent="0.45">
      <c r="X404" s="4"/>
      <c r="Y404" s="80"/>
      <c r="Z404" s="80"/>
      <c r="AA404" s="80"/>
      <c r="AB404" s="80"/>
      <c r="AC404" s="80"/>
      <c r="AD404" s="80"/>
      <c r="AE404" s="80"/>
    </row>
    <row r="405" spans="24:31" x14ac:dyDescent="0.45">
      <c r="X405" s="4"/>
      <c r="Y405" s="80"/>
      <c r="Z405" s="80"/>
      <c r="AA405" s="80"/>
      <c r="AB405" s="80"/>
      <c r="AC405" s="80"/>
      <c r="AD405" s="80"/>
      <c r="AE405" s="80"/>
    </row>
    <row r="406" spans="24:31" x14ac:dyDescent="0.45">
      <c r="X406" s="4"/>
      <c r="Y406" s="80"/>
      <c r="Z406" s="80"/>
      <c r="AA406" s="80"/>
      <c r="AB406" s="80"/>
      <c r="AC406" s="80"/>
      <c r="AD406" s="80"/>
      <c r="AE406" s="80"/>
    </row>
    <row r="407" spans="24:31" x14ac:dyDescent="0.45">
      <c r="X407" s="4"/>
      <c r="Y407" s="80"/>
      <c r="Z407" s="80"/>
      <c r="AA407" s="80"/>
      <c r="AB407" s="80"/>
      <c r="AC407" s="80"/>
      <c r="AD407" s="80"/>
      <c r="AE407" s="80"/>
    </row>
    <row r="408" spans="24:31" x14ac:dyDescent="0.45">
      <c r="X408" s="4"/>
      <c r="Y408" s="80"/>
      <c r="Z408" s="80"/>
      <c r="AA408" s="80"/>
      <c r="AB408" s="80"/>
      <c r="AC408" s="80"/>
      <c r="AD408" s="80"/>
      <c r="AE408" s="80"/>
    </row>
    <row r="409" spans="24:31" x14ac:dyDescent="0.45">
      <c r="X409" s="4"/>
      <c r="Y409" s="80"/>
      <c r="Z409" s="80"/>
      <c r="AA409" s="80"/>
      <c r="AB409" s="80"/>
      <c r="AC409" s="80"/>
      <c r="AD409" s="80"/>
      <c r="AE409" s="80"/>
    </row>
    <row r="410" spans="24:31" x14ac:dyDescent="0.45">
      <c r="X410" s="4"/>
      <c r="Y410" s="80"/>
      <c r="Z410" s="80"/>
      <c r="AA410" s="80"/>
      <c r="AB410" s="80"/>
      <c r="AC410" s="80"/>
      <c r="AD410" s="80"/>
      <c r="AE410" s="80"/>
    </row>
    <row r="411" spans="24:31" x14ac:dyDescent="0.45">
      <c r="X411" s="4"/>
      <c r="Y411" s="80"/>
      <c r="Z411" s="80"/>
      <c r="AA411" s="80"/>
      <c r="AB411" s="80"/>
      <c r="AC411" s="80"/>
      <c r="AD411" s="80"/>
      <c r="AE411" s="80"/>
    </row>
    <row r="412" spans="24:31" x14ac:dyDescent="0.45">
      <c r="X412" s="4"/>
      <c r="Y412" s="80"/>
      <c r="Z412" s="80"/>
      <c r="AA412" s="80"/>
      <c r="AB412" s="80"/>
      <c r="AC412" s="80"/>
      <c r="AD412" s="80"/>
      <c r="AE412" s="80"/>
    </row>
    <row r="413" spans="24:31" x14ac:dyDescent="0.45">
      <c r="X413" s="4"/>
      <c r="Y413" s="80"/>
      <c r="Z413" s="80"/>
      <c r="AA413" s="80"/>
      <c r="AB413" s="80"/>
      <c r="AC413" s="80"/>
      <c r="AD413" s="80"/>
      <c r="AE413" s="80"/>
    </row>
    <row r="414" spans="24:31" x14ac:dyDescent="0.45">
      <c r="X414" s="4"/>
      <c r="Y414" s="80"/>
      <c r="Z414" s="80"/>
      <c r="AA414" s="80"/>
      <c r="AB414" s="80"/>
      <c r="AC414" s="80"/>
      <c r="AD414" s="80"/>
      <c r="AE414" s="80"/>
    </row>
    <row r="415" spans="24:31" x14ac:dyDescent="0.45">
      <c r="X415" s="4"/>
      <c r="Y415" s="80"/>
      <c r="Z415" s="80"/>
      <c r="AA415" s="80"/>
      <c r="AB415" s="80"/>
      <c r="AC415" s="80"/>
      <c r="AD415" s="80"/>
      <c r="AE415" s="80"/>
    </row>
    <row r="416" spans="24:31" x14ac:dyDescent="0.45">
      <c r="X416" s="4"/>
      <c r="Y416" s="80"/>
      <c r="Z416" s="80"/>
      <c r="AA416" s="80"/>
      <c r="AB416" s="80"/>
      <c r="AC416" s="80"/>
      <c r="AD416" s="80"/>
      <c r="AE416" s="80"/>
    </row>
    <row r="417" spans="24:31" x14ac:dyDescent="0.45">
      <c r="X417" s="4"/>
      <c r="Y417" s="80"/>
      <c r="Z417" s="80"/>
      <c r="AA417" s="80"/>
      <c r="AB417" s="80"/>
      <c r="AC417" s="80"/>
      <c r="AD417" s="80"/>
      <c r="AE417" s="80"/>
    </row>
    <row r="418" spans="24:31" x14ac:dyDescent="0.45">
      <c r="X418" s="4"/>
      <c r="Y418" s="80"/>
      <c r="Z418" s="80"/>
      <c r="AA418" s="80"/>
      <c r="AB418" s="80"/>
      <c r="AC418" s="80"/>
      <c r="AD418" s="80"/>
      <c r="AE418" s="80"/>
    </row>
    <row r="419" spans="24:31" x14ac:dyDescent="0.45">
      <c r="X419" s="4"/>
      <c r="Y419" s="80"/>
      <c r="Z419" s="80"/>
      <c r="AA419" s="80"/>
      <c r="AB419" s="80"/>
      <c r="AC419" s="80"/>
      <c r="AD419" s="80"/>
      <c r="AE419" s="80"/>
    </row>
    <row r="420" spans="24:31" x14ac:dyDescent="0.45">
      <c r="X420" s="4"/>
      <c r="Y420" s="80"/>
      <c r="Z420" s="80"/>
      <c r="AA420" s="80"/>
      <c r="AB420" s="80"/>
      <c r="AC420" s="80"/>
      <c r="AD420" s="80"/>
      <c r="AE420" s="80"/>
    </row>
    <row r="421" spans="24:31" x14ac:dyDescent="0.45">
      <c r="X421" s="4"/>
      <c r="Y421" s="80"/>
      <c r="Z421" s="80"/>
      <c r="AA421" s="80"/>
      <c r="AB421" s="80"/>
      <c r="AC421" s="80"/>
      <c r="AD421" s="80"/>
      <c r="AE421" s="80"/>
    </row>
    <row r="422" spans="24:31" x14ac:dyDescent="0.45">
      <c r="X422" s="4"/>
      <c r="Y422" s="80"/>
      <c r="Z422" s="80"/>
      <c r="AA422" s="80"/>
      <c r="AB422" s="80"/>
      <c r="AC422" s="80"/>
      <c r="AD422" s="80"/>
      <c r="AE422" s="80"/>
    </row>
    <row r="423" spans="24:31" x14ac:dyDescent="0.45">
      <c r="X423" s="4"/>
      <c r="Y423" s="80"/>
      <c r="Z423" s="80"/>
      <c r="AA423" s="80"/>
      <c r="AB423" s="80"/>
      <c r="AC423" s="80"/>
      <c r="AD423" s="80"/>
      <c r="AE423" s="80"/>
    </row>
    <row r="424" spans="24:31" x14ac:dyDescent="0.45">
      <c r="X424" s="4"/>
      <c r="Y424" s="80"/>
      <c r="Z424" s="80"/>
      <c r="AA424" s="80"/>
      <c r="AB424" s="80"/>
      <c r="AC424" s="80"/>
      <c r="AD424" s="80"/>
      <c r="AE424" s="80"/>
    </row>
    <row r="425" spans="24:31" x14ac:dyDescent="0.45">
      <c r="X425" s="4"/>
      <c r="Y425" s="80"/>
      <c r="Z425" s="80"/>
      <c r="AA425" s="80"/>
      <c r="AB425" s="80"/>
      <c r="AC425" s="80"/>
      <c r="AD425" s="80"/>
      <c r="AE425" s="80"/>
    </row>
    <row r="426" spans="24:31" x14ac:dyDescent="0.45">
      <c r="X426" s="4"/>
      <c r="Y426" s="80"/>
      <c r="Z426" s="80"/>
      <c r="AA426" s="80"/>
      <c r="AB426" s="80"/>
      <c r="AC426" s="80"/>
      <c r="AD426" s="80"/>
      <c r="AE426" s="80"/>
    </row>
    <row r="427" spans="24:31" x14ac:dyDescent="0.45">
      <c r="X427" s="4"/>
      <c r="Y427" s="80"/>
      <c r="Z427" s="80"/>
      <c r="AA427" s="80"/>
      <c r="AB427" s="80"/>
      <c r="AC427" s="80"/>
      <c r="AD427" s="80"/>
      <c r="AE427" s="80"/>
    </row>
    <row r="428" spans="24:31" x14ac:dyDescent="0.45">
      <c r="X428" s="4"/>
      <c r="Y428" s="80"/>
      <c r="Z428" s="80"/>
      <c r="AA428" s="80"/>
      <c r="AB428" s="80"/>
      <c r="AC428" s="80"/>
      <c r="AD428" s="80"/>
      <c r="AE428" s="80"/>
    </row>
    <row r="429" spans="24:31" x14ac:dyDescent="0.45">
      <c r="X429" s="4"/>
      <c r="Y429" s="80"/>
      <c r="Z429" s="80"/>
      <c r="AA429" s="80"/>
      <c r="AB429" s="80"/>
      <c r="AC429" s="80"/>
      <c r="AD429" s="80"/>
      <c r="AE429" s="80"/>
    </row>
    <row r="430" spans="24:31" x14ac:dyDescent="0.45">
      <c r="X430" s="4"/>
      <c r="Y430" s="80"/>
      <c r="Z430" s="80"/>
      <c r="AA430" s="80"/>
      <c r="AB430" s="80"/>
      <c r="AC430" s="80"/>
      <c r="AD430" s="80"/>
      <c r="AE430" s="80"/>
    </row>
    <row r="431" spans="24:31" x14ac:dyDescent="0.45">
      <c r="X431" s="4"/>
      <c r="Y431" s="80"/>
      <c r="Z431" s="80"/>
      <c r="AA431" s="80"/>
      <c r="AB431" s="80"/>
      <c r="AC431" s="80"/>
      <c r="AD431" s="80"/>
      <c r="AE431" s="80"/>
    </row>
    <row r="432" spans="24:31" x14ac:dyDescent="0.45">
      <c r="X432" s="4"/>
      <c r="Y432" s="80"/>
      <c r="Z432" s="80"/>
      <c r="AA432" s="80"/>
      <c r="AB432" s="80"/>
      <c r="AC432" s="80"/>
      <c r="AD432" s="80"/>
      <c r="AE432" s="80"/>
    </row>
    <row r="433" spans="24:31" x14ac:dyDescent="0.45">
      <c r="X433" s="4"/>
      <c r="Y433" s="80"/>
      <c r="Z433" s="80"/>
      <c r="AA433" s="80"/>
      <c r="AB433" s="80"/>
      <c r="AC433" s="80"/>
      <c r="AD433" s="80"/>
      <c r="AE433" s="80"/>
    </row>
    <row r="434" spans="24:31" x14ac:dyDescent="0.45">
      <c r="X434" s="4"/>
      <c r="Y434" s="80"/>
      <c r="Z434" s="80"/>
      <c r="AA434" s="80"/>
      <c r="AB434" s="80"/>
      <c r="AC434" s="80"/>
      <c r="AD434" s="80"/>
      <c r="AE434" s="80"/>
    </row>
    <row r="435" spans="24:31" x14ac:dyDescent="0.45">
      <c r="X435" s="4"/>
      <c r="Y435" s="80"/>
      <c r="Z435" s="80"/>
      <c r="AA435" s="80"/>
      <c r="AB435" s="80"/>
      <c r="AC435" s="80"/>
      <c r="AD435" s="80"/>
      <c r="AE435" s="80"/>
    </row>
    <row r="436" spans="24:31" x14ac:dyDescent="0.45">
      <c r="X436" s="4"/>
      <c r="Y436" s="80"/>
      <c r="Z436" s="80"/>
      <c r="AA436" s="80"/>
      <c r="AB436" s="80"/>
      <c r="AC436" s="80"/>
      <c r="AD436" s="80"/>
      <c r="AE436" s="80"/>
    </row>
    <row r="437" spans="24:31" x14ac:dyDescent="0.45">
      <c r="X437" s="4"/>
      <c r="Y437" s="80"/>
      <c r="Z437" s="80"/>
      <c r="AA437" s="80"/>
      <c r="AB437" s="80"/>
      <c r="AC437" s="80"/>
      <c r="AD437" s="80"/>
      <c r="AE437" s="80"/>
    </row>
    <row r="438" spans="24:31" x14ac:dyDescent="0.45">
      <c r="X438" s="4"/>
      <c r="Y438" s="80"/>
      <c r="Z438" s="80"/>
      <c r="AA438" s="80"/>
      <c r="AB438" s="80"/>
      <c r="AC438" s="80"/>
      <c r="AD438" s="80"/>
      <c r="AE438" s="80"/>
    </row>
    <row r="439" spans="24:31" x14ac:dyDescent="0.45">
      <c r="X439" s="4"/>
      <c r="Y439" s="80"/>
      <c r="Z439" s="80"/>
      <c r="AA439" s="80"/>
      <c r="AB439" s="80"/>
      <c r="AC439" s="80"/>
      <c r="AD439" s="80"/>
      <c r="AE439" s="80"/>
    </row>
    <row r="440" spans="24:31" x14ac:dyDescent="0.45">
      <c r="X440" s="4"/>
      <c r="Y440" s="80"/>
      <c r="Z440" s="80"/>
      <c r="AA440" s="80"/>
      <c r="AB440" s="80"/>
      <c r="AC440" s="80"/>
      <c r="AD440" s="80"/>
      <c r="AE440" s="80"/>
    </row>
    <row r="441" spans="24:31" x14ac:dyDescent="0.45">
      <c r="X441" s="4"/>
      <c r="Y441" s="80"/>
      <c r="Z441" s="80"/>
      <c r="AA441" s="80"/>
      <c r="AB441" s="80"/>
      <c r="AC441" s="80"/>
      <c r="AD441" s="80"/>
      <c r="AE441" s="80"/>
    </row>
    <row r="442" spans="24:31" x14ac:dyDescent="0.45">
      <c r="X442" s="4"/>
      <c r="Y442" s="80"/>
      <c r="Z442" s="80"/>
      <c r="AA442" s="80"/>
      <c r="AB442" s="80"/>
      <c r="AC442" s="80"/>
      <c r="AD442" s="80"/>
      <c r="AE442" s="80"/>
    </row>
    <row r="443" spans="24:31" x14ac:dyDescent="0.45">
      <c r="X443" s="4"/>
      <c r="Y443" s="80"/>
      <c r="Z443" s="80"/>
      <c r="AA443" s="80"/>
      <c r="AB443" s="80"/>
      <c r="AC443" s="80"/>
      <c r="AD443" s="80"/>
      <c r="AE443" s="80"/>
    </row>
    <row r="444" spans="24:31" x14ac:dyDescent="0.45">
      <c r="X444" s="4"/>
      <c r="Y444" s="80"/>
      <c r="Z444" s="80"/>
      <c r="AA444" s="80"/>
      <c r="AB444" s="80"/>
      <c r="AC444" s="80"/>
      <c r="AD444" s="80"/>
      <c r="AE444" s="80"/>
    </row>
    <row r="445" spans="24:31" x14ac:dyDescent="0.45">
      <c r="X445" s="4"/>
      <c r="Y445" s="80"/>
      <c r="Z445" s="80"/>
      <c r="AA445" s="80"/>
      <c r="AB445" s="80"/>
      <c r="AC445" s="80"/>
      <c r="AD445" s="80"/>
      <c r="AE445" s="80"/>
    </row>
    <row r="446" spans="24:31" x14ac:dyDescent="0.45">
      <c r="X446" s="4"/>
      <c r="Y446" s="80"/>
      <c r="Z446" s="80"/>
      <c r="AA446" s="80"/>
      <c r="AB446" s="80"/>
      <c r="AC446" s="80"/>
      <c r="AD446" s="80"/>
      <c r="AE446" s="80"/>
    </row>
    <row r="447" spans="24:31" x14ac:dyDescent="0.45">
      <c r="X447" s="4"/>
      <c r="Y447" s="80"/>
      <c r="Z447" s="80"/>
      <c r="AA447" s="80"/>
      <c r="AB447" s="80"/>
      <c r="AC447" s="80"/>
      <c r="AD447" s="80"/>
      <c r="AE447" s="80"/>
    </row>
    <row r="448" spans="24:31" x14ac:dyDescent="0.45">
      <c r="X448" s="4"/>
      <c r="Y448" s="80"/>
      <c r="Z448" s="80"/>
      <c r="AA448" s="80"/>
      <c r="AB448" s="80"/>
      <c r="AC448" s="80"/>
      <c r="AD448" s="80"/>
      <c r="AE448" s="80"/>
    </row>
    <row r="449" spans="24:31" x14ac:dyDescent="0.45">
      <c r="X449" s="4"/>
      <c r="Y449" s="80"/>
      <c r="Z449" s="80"/>
      <c r="AA449" s="80"/>
      <c r="AB449" s="80"/>
      <c r="AC449" s="80"/>
      <c r="AD449" s="80"/>
      <c r="AE449" s="80"/>
    </row>
    <row r="450" spans="24:31" x14ac:dyDescent="0.45">
      <c r="X450" s="4"/>
      <c r="Y450" s="80"/>
      <c r="Z450" s="80"/>
      <c r="AA450" s="80"/>
      <c r="AB450" s="80"/>
      <c r="AC450" s="80"/>
      <c r="AD450" s="80"/>
      <c r="AE450" s="80"/>
    </row>
    <row r="451" spans="24:31" x14ac:dyDescent="0.45">
      <c r="X451" s="4"/>
      <c r="Y451" s="80"/>
      <c r="Z451" s="80"/>
      <c r="AA451" s="80"/>
      <c r="AB451" s="80"/>
      <c r="AC451" s="80"/>
      <c r="AD451" s="80"/>
      <c r="AE451" s="80"/>
    </row>
    <row r="452" spans="24:31" x14ac:dyDescent="0.45">
      <c r="X452" s="4"/>
      <c r="Y452" s="80"/>
      <c r="Z452" s="80"/>
      <c r="AA452" s="80"/>
      <c r="AB452" s="80"/>
      <c r="AC452" s="80"/>
      <c r="AD452" s="80"/>
      <c r="AE452" s="80"/>
    </row>
    <row r="453" spans="24:31" x14ac:dyDescent="0.45">
      <c r="X453" s="4"/>
      <c r="Y453" s="80"/>
      <c r="Z453" s="80"/>
      <c r="AA453" s="80"/>
      <c r="AB453" s="80"/>
      <c r="AC453" s="80"/>
      <c r="AD453" s="80"/>
      <c r="AE453" s="80"/>
    </row>
    <row r="454" spans="24:31" x14ac:dyDescent="0.45">
      <c r="X454" s="4"/>
      <c r="Y454" s="80"/>
      <c r="Z454" s="80"/>
      <c r="AA454" s="80"/>
      <c r="AB454" s="80"/>
      <c r="AC454" s="80"/>
      <c r="AD454" s="80"/>
      <c r="AE454" s="80"/>
    </row>
    <row r="455" spans="24:31" x14ac:dyDescent="0.45">
      <c r="X455" s="4"/>
      <c r="Y455" s="80"/>
      <c r="Z455" s="80"/>
      <c r="AA455" s="80"/>
      <c r="AB455" s="80"/>
      <c r="AC455" s="80"/>
      <c r="AD455" s="80"/>
      <c r="AE455" s="80"/>
    </row>
    <row r="456" spans="24:31" x14ac:dyDescent="0.45">
      <c r="X456" s="4"/>
      <c r="Y456" s="80"/>
      <c r="Z456" s="80"/>
      <c r="AA456" s="80"/>
      <c r="AB456" s="80"/>
      <c r="AC456" s="80"/>
      <c r="AD456" s="80"/>
      <c r="AE456" s="80"/>
    </row>
    <row r="457" spans="24:31" x14ac:dyDescent="0.45">
      <c r="X457" s="4"/>
      <c r="Y457" s="80"/>
      <c r="Z457" s="80"/>
      <c r="AA457" s="80"/>
      <c r="AB457" s="80"/>
      <c r="AC457" s="80"/>
      <c r="AD457" s="80"/>
      <c r="AE457" s="80"/>
    </row>
    <row r="458" spans="24:31" x14ac:dyDescent="0.45">
      <c r="X458" s="4"/>
      <c r="Y458" s="80"/>
      <c r="Z458" s="80"/>
      <c r="AA458" s="80"/>
      <c r="AB458" s="80"/>
      <c r="AC458" s="80"/>
      <c r="AD458" s="80"/>
      <c r="AE458" s="80"/>
    </row>
    <row r="459" spans="24:31" x14ac:dyDescent="0.45">
      <c r="X459" s="4"/>
      <c r="Y459" s="80"/>
      <c r="Z459" s="80"/>
      <c r="AA459" s="80"/>
      <c r="AB459" s="80"/>
      <c r="AC459" s="80"/>
      <c r="AD459" s="80"/>
      <c r="AE459" s="80"/>
    </row>
    <row r="460" spans="24:31" x14ac:dyDescent="0.45">
      <c r="X460" s="4"/>
      <c r="Y460" s="80"/>
      <c r="Z460" s="80"/>
      <c r="AA460" s="80"/>
      <c r="AB460" s="80"/>
      <c r="AC460" s="80"/>
      <c r="AD460" s="80"/>
      <c r="AE460" s="80"/>
    </row>
    <row r="461" spans="24:31" x14ac:dyDescent="0.45">
      <c r="X461" s="4"/>
      <c r="Y461" s="80"/>
      <c r="Z461" s="80"/>
      <c r="AA461" s="80"/>
      <c r="AB461" s="80"/>
      <c r="AC461" s="80"/>
      <c r="AD461" s="80"/>
      <c r="AE461" s="80"/>
    </row>
    <row r="462" spans="24:31" x14ac:dyDescent="0.45">
      <c r="X462" s="4"/>
      <c r="Y462" s="80"/>
      <c r="Z462" s="80"/>
      <c r="AA462" s="80"/>
      <c r="AB462" s="80"/>
      <c r="AC462" s="80"/>
      <c r="AD462" s="80"/>
      <c r="AE462" s="80"/>
    </row>
    <row r="463" spans="24:31" x14ac:dyDescent="0.45">
      <c r="X463" s="4"/>
      <c r="Y463" s="80"/>
      <c r="Z463" s="80"/>
      <c r="AA463" s="80"/>
      <c r="AB463" s="80"/>
      <c r="AC463" s="80"/>
      <c r="AD463" s="80"/>
      <c r="AE463" s="80"/>
    </row>
    <row r="464" spans="24:31" x14ac:dyDescent="0.45">
      <c r="X464" s="4"/>
      <c r="Y464" s="80"/>
      <c r="Z464" s="80"/>
      <c r="AA464" s="80"/>
      <c r="AB464" s="80"/>
      <c r="AC464" s="80"/>
      <c r="AD464" s="80"/>
      <c r="AE464" s="80"/>
    </row>
    <row r="465" spans="24:31" x14ac:dyDescent="0.45">
      <c r="X465" s="4"/>
      <c r="Y465" s="80"/>
      <c r="Z465" s="80"/>
      <c r="AA465" s="80"/>
      <c r="AB465" s="80"/>
      <c r="AC465" s="80"/>
      <c r="AD465" s="80"/>
      <c r="AE465" s="80"/>
    </row>
    <row r="466" spans="24:31" x14ac:dyDescent="0.45">
      <c r="X466" s="4"/>
      <c r="Y466" s="80"/>
      <c r="Z466" s="80"/>
      <c r="AA466" s="80"/>
      <c r="AB466" s="80"/>
      <c r="AC466" s="80"/>
      <c r="AD466" s="80"/>
      <c r="AE466" s="80"/>
    </row>
    <row r="467" spans="24:31" x14ac:dyDescent="0.45">
      <c r="X467" s="4"/>
      <c r="Y467" s="80"/>
      <c r="Z467" s="80"/>
      <c r="AA467" s="80"/>
      <c r="AB467" s="80"/>
      <c r="AC467" s="80"/>
      <c r="AD467" s="80"/>
      <c r="AE467" s="80"/>
    </row>
    <row r="468" spans="24:31" x14ac:dyDescent="0.45">
      <c r="X468" s="4"/>
      <c r="Y468" s="80"/>
      <c r="Z468" s="80"/>
      <c r="AA468" s="80"/>
      <c r="AB468" s="80"/>
      <c r="AC468" s="80"/>
      <c r="AD468" s="80"/>
      <c r="AE468" s="80"/>
    </row>
    <row r="469" spans="24:31" x14ac:dyDescent="0.45">
      <c r="X469" s="4"/>
      <c r="Y469" s="80"/>
      <c r="Z469" s="80"/>
      <c r="AA469" s="80"/>
      <c r="AB469" s="80"/>
      <c r="AC469" s="80"/>
      <c r="AD469" s="80"/>
      <c r="AE469" s="80"/>
    </row>
    <row r="470" spans="24:31" x14ac:dyDescent="0.45">
      <c r="X470" s="4"/>
      <c r="Y470" s="80"/>
      <c r="Z470" s="80"/>
      <c r="AA470" s="80"/>
      <c r="AB470" s="80"/>
      <c r="AC470" s="80"/>
      <c r="AD470" s="80"/>
      <c r="AE470" s="80"/>
    </row>
    <row r="471" spans="24:31" x14ac:dyDescent="0.45">
      <c r="X471" s="4"/>
      <c r="Y471" s="80"/>
      <c r="Z471" s="80"/>
      <c r="AA471" s="80"/>
      <c r="AB471" s="80"/>
      <c r="AC471" s="80"/>
      <c r="AD471" s="80"/>
      <c r="AE471" s="80"/>
    </row>
    <row r="472" spans="24:31" x14ac:dyDescent="0.45">
      <c r="X472" s="4"/>
      <c r="Y472" s="80"/>
      <c r="Z472" s="80"/>
      <c r="AA472" s="80"/>
      <c r="AB472" s="80"/>
      <c r="AC472" s="80"/>
      <c r="AD472" s="80"/>
      <c r="AE472" s="80"/>
    </row>
    <row r="473" spans="24:31" x14ac:dyDescent="0.45">
      <c r="X473" s="4"/>
      <c r="Y473" s="80"/>
      <c r="Z473" s="80"/>
      <c r="AA473" s="80"/>
      <c r="AB473" s="80"/>
      <c r="AC473" s="80"/>
      <c r="AD473" s="80"/>
      <c r="AE473" s="80"/>
    </row>
    <row r="474" spans="24:31" x14ac:dyDescent="0.45">
      <c r="X474" s="4"/>
      <c r="Y474" s="80"/>
      <c r="Z474" s="80"/>
      <c r="AA474" s="80"/>
      <c r="AB474" s="80"/>
      <c r="AC474" s="80"/>
      <c r="AD474" s="80"/>
      <c r="AE474" s="80"/>
    </row>
    <row r="475" spans="24:31" x14ac:dyDescent="0.45">
      <c r="X475" s="4"/>
      <c r="Y475" s="80"/>
      <c r="Z475" s="80"/>
      <c r="AA475" s="80"/>
      <c r="AB475" s="80"/>
      <c r="AC475" s="80"/>
      <c r="AD475" s="80"/>
      <c r="AE475" s="80"/>
    </row>
    <row r="476" spans="24:31" x14ac:dyDescent="0.45">
      <c r="X476" s="4"/>
      <c r="Y476" s="80"/>
      <c r="Z476" s="80"/>
      <c r="AA476" s="80"/>
      <c r="AB476" s="80"/>
      <c r="AC476" s="80"/>
      <c r="AD476" s="80"/>
      <c r="AE476" s="80"/>
    </row>
    <row r="477" spans="24:31" x14ac:dyDescent="0.45">
      <c r="X477" s="4"/>
      <c r="Y477" s="80"/>
      <c r="Z477" s="80"/>
      <c r="AA477" s="80"/>
      <c r="AB477" s="80"/>
      <c r="AC477" s="80"/>
      <c r="AD477" s="80"/>
      <c r="AE477" s="80"/>
    </row>
    <row r="478" spans="24:31" x14ac:dyDescent="0.45">
      <c r="X478" s="4"/>
      <c r="Y478" s="80"/>
      <c r="Z478" s="80"/>
      <c r="AA478" s="80"/>
      <c r="AB478" s="80"/>
      <c r="AC478" s="80"/>
      <c r="AD478" s="80"/>
      <c r="AE478" s="80"/>
    </row>
    <row r="479" spans="24:31" x14ac:dyDescent="0.45">
      <c r="X479" s="4"/>
      <c r="Y479" s="80"/>
      <c r="Z479" s="80"/>
      <c r="AA479" s="80"/>
      <c r="AB479" s="80"/>
      <c r="AC479" s="80"/>
      <c r="AD479" s="80"/>
      <c r="AE479" s="80"/>
    </row>
    <row r="480" spans="24:31" x14ac:dyDescent="0.45">
      <c r="X480" s="4"/>
      <c r="Y480" s="80"/>
      <c r="Z480" s="80"/>
      <c r="AA480" s="80"/>
      <c r="AB480" s="80"/>
      <c r="AC480" s="80"/>
      <c r="AD480" s="80"/>
      <c r="AE480" s="80"/>
    </row>
    <row r="481" spans="24:31" x14ac:dyDescent="0.45">
      <c r="X481" s="4"/>
      <c r="Y481" s="80"/>
      <c r="Z481" s="80"/>
      <c r="AA481" s="80"/>
      <c r="AB481" s="80"/>
      <c r="AC481" s="80"/>
      <c r="AD481" s="80"/>
      <c r="AE481" s="80"/>
    </row>
    <row r="482" spans="24:31" x14ac:dyDescent="0.45">
      <c r="X482" s="4"/>
      <c r="Y482" s="80"/>
      <c r="Z482" s="80"/>
      <c r="AA482" s="80"/>
      <c r="AB482" s="80"/>
      <c r="AC482" s="80"/>
      <c r="AD482" s="80"/>
      <c r="AE482" s="80"/>
    </row>
    <row r="483" spans="24:31" x14ac:dyDescent="0.45">
      <c r="X483" s="4"/>
      <c r="Y483" s="80"/>
      <c r="Z483" s="80"/>
      <c r="AA483" s="80"/>
      <c r="AB483" s="80"/>
      <c r="AC483" s="80"/>
      <c r="AD483" s="80"/>
      <c r="AE483" s="80"/>
    </row>
    <row r="484" spans="24:31" x14ac:dyDescent="0.45">
      <c r="X484" s="4"/>
      <c r="Y484" s="80"/>
      <c r="Z484" s="80"/>
      <c r="AA484" s="80"/>
      <c r="AB484" s="80"/>
      <c r="AC484" s="80"/>
      <c r="AD484" s="80"/>
      <c r="AE484" s="80"/>
    </row>
    <row r="485" spans="24:31" x14ac:dyDescent="0.45">
      <c r="X485" s="4"/>
      <c r="Y485" s="80"/>
      <c r="Z485" s="80"/>
      <c r="AA485" s="80"/>
      <c r="AB485" s="80"/>
      <c r="AC485" s="80"/>
      <c r="AD485" s="80"/>
      <c r="AE485" s="80"/>
    </row>
    <row r="486" spans="24:31" x14ac:dyDescent="0.45">
      <c r="X486" s="4"/>
      <c r="Y486" s="80"/>
      <c r="Z486" s="80"/>
      <c r="AA486" s="80"/>
      <c r="AB486" s="80"/>
      <c r="AC486" s="80"/>
      <c r="AD486" s="80"/>
      <c r="AE486" s="80"/>
    </row>
    <row r="487" spans="24:31" x14ac:dyDescent="0.45">
      <c r="X487" s="4"/>
      <c r="Y487" s="80"/>
      <c r="Z487" s="80"/>
      <c r="AA487" s="80"/>
      <c r="AB487" s="80"/>
      <c r="AC487" s="80"/>
      <c r="AD487" s="80"/>
      <c r="AE487" s="80"/>
    </row>
    <row r="488" spans="24:31" x14ac:dyDescent="0.45">
      <c r="X488" s="4"/>
      <c r="Y488" s="80"/>
      <c r="Z488" s="80"/>
      <c r="AA488" s="80"/>
      <c r="AB488" s="80"/>
      <c r="AC488" s="80"/>
      <c r="AD488" s="80"/>
      <c r="AE488" s="80"/>
    </row>
    <row r="489" spans="24:31" x14ac:dyDescent="0.45">
      <c r="X489" s="4"/>
      <c r="Y489" s="80"/>
      <c r="Z489" s="80"/>
      <c r="AA489" s="80"/>
      <c r="AB489" s="80"/>
      <c r="AC489" s="80"/>
      <c r="AD489" s="80"/>
      <c r="AE489" s="80"/>
    </row>
    <row r="490" spans="24:31" x14ac:dyDescent="0.45">
      <c r="X490" s="4"/>
      <c r="Y490" s="80"/>
      <c r="Z490" s="80"/>
      <c r="AA490" s="80"/>
      <c r="AB490" s="80"/>
      <c r="AC490" s="80"/>
      <c r="AD490" s="80"/>
      <c r="AE490" s="80"/>
    </row>
    <row r="491" spans="24:31" x14ac:dyDescent="0.45">
      <c r="X491" s="4"/>
      <c r="Y491" s="80"/>
      <c r="Z491" s="80"/>
      <c r="AA491" s="80"/>
      <c r="AB491" s="80"/>
      <c r="AC491" s="80"/>
      <c r="AD491" s="80"/>
      <c r="AE491" s="80"/>
    </row>
    <row r="492" spans="24:31" x14ac:dyDescent="0.45">
      <c r="X492" s="4"/>
      <c r="Y492" s="80"/>
      <c r="Z492" s="80"/>
      <c r="AA492" s="80"/>
      <c r="AB492" s="80"/>
      <c r="AC492" s="80"/>
      <c r="AD492" s="80"/>
      <c r="AE492" s="80"/>
    </row>
    <row r="493" spans="24:31" x14ac:dyDescent="0.45">
      <c r="X493" s="4"/>
      <c r="Y493" s="80"/>
      <c r="Z493" s="80"/>
      <c r="AA493" s="80"/>
      <c r="AB493" s="80"/>
      <c r="AC493" s="80"/>
      <c r="AD493" s="80"/>
      <c r="AE493" s="80"/>
    </row>
    <row r="494" spans="24:31" x14ac:dyDescent="0.45">
      <c r="X494" s="4"/>
      <c r="Y494" s="80"/>
      <c r="Z494" s="80"/>
      <c r="AA494" s="80"/>
      <c r="AB494" s="80"/>
      <c r="AC494" s="80"/>
      <c r="AD494" s="80"/>
      <c r="AE494" s="80"/>
    </row>
    <row r="495" spans="24:31" x14ac:dyDescent="0.45">
      <c r="X495" s="4"/>
      <c r="Y495" s="80"/>
      <c r="Z495" s="80"/>
      <c r="AA495" s="80"/>
      <c r="AB495" s="80"/>
      <c r="AC495" s="80"/>
      <c r="AD495" s="80"/>
      <c r="AE495" s="80"/>
    </row>
    <row r="496" spans="24:31" x14ac:dyDescent="0.45">
      <c r="X496" s="4"/>
      <c r="Y496" s="80"/>
      <c r="Z496" s="80"/>
      <c r="AA496" s="80"/>
      <c r="AB496" s="80"/>
      <c r="AC496" s="80"/>
      <c r="AD496" s="80"/>
      <c r="AE496" s="80"/>
    </row>
    <row r="497" spans="24:31" x14ac:dyDescent="0.45">
      <c r="X497" s="4"/>
      <c r="Y497" s="80"/>
      <c r="Z497" s="80"/>
      <c r="AA497" s="80"/>
      <c r="AB497" s="80"/>
      <c r="AC497" s="80"/>
      <c r="AD497" s="80"/>
      <c r="AE497" s="80"/>
    </row>
    <row r="498" spans="24:31" x14ac:dyDescent="0.45">
      <c r="X498" s="4"/>
      <c r="Y498" s="80"/>
      <c r="Z498" s="80"/>
      <c r="AA498" s="80"/>
      <c r="AB498" s="80"/>
      <c r="AC498" s="80"/>
      <c r="AD498" s="80"/>
      <c r="AE498" s="80"/>
    </row>
    <row r="499" spans="24:31" x14ac:dyDescent="0.45">
      <c r="X499" s="4"/>
      <c r="Y499" s="80"/>
      <c r="Z499" s="80"/>
      <c r="AA499" s="80"/>
      <c r="AB499" s="80"/>
      <c r="AC499" s="80"/>
      <c r="AD499" s="80"/>
      <c r="AE499" s="80"/>
    </row>
    <row r="500" spans="24:31" x14ac:dyDescent="0.45">
      <c r="X500" s="4"/>
      <c r="Y500" s="80"/>
      <c r="Z500" s="80"/>
      <c r="AA500" s="80"/>
      <c r="AB500" s="80"/>
      <c r="AC500" s="80"/>
      <c r="AD500" s="80"/>
      <c r="AE500" s="80"/>
    </row>
    <row r="501" spans="24:31" x14ac:dyDescent="0.45">
      <c r="X501" s="4"/>
      <c r="Y501" s="80"/>
      <c r="Z501" s="80"/>
      <c r="AA501" s="80"/>
      <c r="AB501" s="80"/>
      <c r="AC501" s="80"/>
      <c r="AD501" s="80"/>
      <c r="AE501" s="80"/>
    </row>
    <row r="502" spans="24:31" x14ac:dyDescent="0.45">
      <c r="X502" s="4"/>
      <c r="Y502" s="80"/>
      <c r="Z502" s="80"/>
      <c r="AA502" s="80"/>
      <c r="AB502" s="80"/>
      <c r="AC502" s="80"/>
      <c r="AD502" s="80"/>
      <c r="AE502" s="80"/>
    </row>
    <row r="503" spans="24:31" x14ac:dyDescent="0.45">
      <c r="X503" s="4"/>
      <c r="Y503" s="80"/>
      <c r="Z503" s="80"/>
      <c r="AA503" s="80"/>
      <c r="AB503" s="80"/>
      <c r="AC503" s="80"/>
      <c r="AD503" s="80"/>
      <c r="AE503" s="80"/>
    </row>
    <row r="504" spans="24:31" x14ac:dyDescent="0.45">
      <c r="X504" s="4"/>
      <c r="Y504" s="80"/>
      <c r="Z504" s="80"/>
      <c r="AA504" s="80"/>
      <c r="AB504" s="80"/>
      <c r="AC504" s="80"/>
      <c r="AD504" s="80"/>
      <c r="AE504" s="80"/>
    </row>
    <row r="505" spans="24:31" x14ac:dyDescent="0.45">
      <c r="X505" s="4"/>
      <c r="Y505" s="80"/>
      <c r="Z505" s="80"/>
      <c r="AA505" s="80"/>
      <c r="AB505" s="80"/>
      <c r="AC505" s="80"/>
      <c r="AD505" s="80"/>
      <c r="AE505" s="80"/>
    </row>
    <row r="506" spans="24:31" x14ac:dyDescent="0.45">
      <c r="X506" s="4"/>
      <c r="Y506" s="80"/>
      <c r="Z506" s="80"/>
      <c r="AA506" s="80"/>
      <c r="AB506" s="80"/>
      <c r="AC506" s="80"/>
      <c r="AD506" s="80"/>
      <c r="AE506" s="80"/>
    </row>
    <row r="507" spans="24:31" x14ac:dyDescent="0.45">
      <c r="X507" s="4"/>
      <c r="Y507" s="80"/>
      <c r="Z507" s="80"/>
      <c r="AA507" s="80"/>
      <c r="AB507" s="80"/>
      <c r="AC507" s="80"/>
      <c r="AD507" s="80"/>
      <c r="AE507" s="80"/>
    </row>
    <row r="508" spans="24:31" x14ac:dyDescent="0.45">
      <c r="X508" s="4"/>
      <c r="Y508" s="80"/>
      <c r="Z508" s="80"/>
      <c r="AA508" s="80"/>
      <c r="AB508" s="80"/>
      <c r="AC508" s="80"/>
      <c r="AD508" s="80"/>
      <c r="AE508" s="80"/>
    </row>
    <row r="509" spans="24:31" x14ac:dyDescent="0.45">
      <c r="X509" s="4"/>
      <c r="Y509" s="80"/>
      <c r="Z509" s="80"/>
      <c r="AA509" s="80"/>
      <c r="AB509" s="80"/>
      <c r="AC509" s="80"/>
      <c r="AD509" s="80"/>
      <c r="AE509" s="80"/>
    </row>
    <row r="510" spans="24:31" x14ac:dyDescent="0.45">
      <c r="X510" s="4"/>
      <c r="Y510" s="80"/>
      <c r="Z510" s="80"/>
      <c r="AA510" s="80"/>
      <c r="AB510" s="80"/>
      <c r="AC510" s="80"/>
      <c r="AD510" s="80"/>
      <c r="AE510" s="80"/>
    </row>
    <row r="511" spans="24:31" x14ac:dyDescent="0.45">
      <c r="X511" s="4"/>
      <c r="Y511" s="80"/>
      <c r="Z511" s="80"/>
      <c r="AA511" s="80"/>
      <c r="AB511" s="80"/>
      <c r="AC511" s="80"/>
      <c r="AD511" s="80"/>
      <c r="AE511" s="80"/>
    </row>
    <row r="512" spans="24:31" x14ac:dyDescent="0.45">
      <c r="X512" s="4"/>
      <c r="Y512" s="80"/>
      <c r="Z512" s="80"/>
      <c r="AA512" s="80"/>
      <c r="AB512" s="80"/>
      <c r="AC512" s="80"/>
      <c r="AD512" s="80"/>
      <c r="AE512" s="80"/>
    </row>
    <row r="513" spans="24:31" x14ac:dyDescent="0.45">
      <c r="X513" s="4"/>
      <c r="Y513" s="80"/>
      <c r="Z513" s="80"/>
      <c r="AA513" s="80"/>
      <c r="AB513" s="80"/>
      <c r="AC513" s="80"/>
      <c r="AD513" s="80"/>
      <c r="AE513" s="80"/>
    </row>
    <row r="514" spans="24:31" x14ac:dyDescent="0.45">
      <c r="X514" s="4"/>
      <c r="Y514" s="80"/>
      <c r="Z514" s="80"/>
      <c r="AA514" s="80"/>
      <c r="AB514" s="80"/>
      <c r="AC514" s="80"/>
      <c r="AD514" s="80"/>
      <c r="AE514" s="80"/>
    </row>
    <row r="515" spans="24:31" x14ac:dyDescent="0.45">
      <c r="X515" s="4"/>
      <c r="Y515" s="80"/>
      <c r="Z515" s="80"/>
      <c r="AA515" s="80"/>
      <c r="AB515" s="80"/>
      <c r="AC515" s="80"/>
      <c r="AD515" s="80"/>
      <c r="AE515" s="80"/>
    </row>
    <row r="516" spans="24:31" x14ac:dyDescent="0.45">
      <c r="X516" s="4"/>
      <c r="Y516" s="80"/>
      <c r="Z516" s="80"/>
      <c r="AA516" s="80"/>
      <c r="AB516" s="80"/>
      <c r="AC516" s="80"/>
      <c r="AD516" s="80"/>
      <c r="AE516" s="80"/>
    </row>
    <row r="517" spans="24:31" x14ac:dyDescent="0.45">
      <c r="X517" s="4"/>
      <c r="Y517" s="80"/>
      <c r="Z517" s="80"/>
      <c r="AA517" s="80"/>
      <c r="AB517" s="80"/>
      <c r="AC517" s="80"/>
      <c r="AD517" s="80"/>
      <c r="AE517" s="80"/>
    </row>
    <row r="518" spans="24:31" x14ac:dyDescent="0.45">
      <c r="X518" s="4"/>
      <c r="Y518" s="80"/>
      <c r="Z518" s="80"/>
      <c r="AA518" s="80"/>
      <c r="AB518" s="80"/>
      <c r="AC518" s="80"/>
      <c r="AD518" s="80"/>
      <c r="AE518" s="80"/>
    </row>
    <row r="519" spans="24:31" x14ac:dyDescent="0.45">
      <c r="X519" s="4"/>
      <c r="Y519" s="80"/>
      <c r="Z519" s="80"/>
      <c r="AA519" s="80"/>
      <c r="AB519" s="80"/>
      <c r="AC519" s="80"/>
      <c r="AD519" s="80"/>
      <c r="AE519" s="80"/>
    </row>
    <row r="520" spans="24:31" x14ac:dyDescent="0.45">
      <c r="X520" s="4"/>
      <c r="Y520" s="80"/>
      <c r="Z520" s="80"/>
      <c r="AA520" s="80"/>
      <c r="AB520" s="80"/>
      <c r="AC520" s="80"/>
      <c r="AD520" s="80"/>
      <c r="AE520" s="80"/>
    </row>
    <row r="521" spans="24:31" x14ac:dyDescent="0.45">
      <c r="X521" s="4"/>
      <c r="Y521" s="80"/>
      <c r="Z521" s="80"/>
      <c r="AA521" s="80"/>
      <c r="AB521" s="80"/>
      <c r="AC521" s="80"/>
      <c r="AD521" s="80"/>
      <c r="AE521" s="80"/>
    </row>
    <row r="522" spans="24:31" x14ac:dyDescent="0.45">
      <c r="X522" s="4"/>
      <c r="Y522" s="80"/>
      <c r="Z522" s="80"/>
      <c r="AA522" s="80"/>
      <c r="AB522" s="80"/>
      <c r="AC522" s="80"/>
      <c r="AD522" s="80"/>
      <c r="AE522" s="80"/>
    </row>
    <row r="523" spans="24:31" x14ac:dyDescent="0.45">
      <c r="X523" s="4"/>
      <c r="Y523" s="80"/>
      <c r="Z523" s="80"/>
      <c r="AA523" s="80"/>
      <c r="AB523" s="80"/>
      <c r="AC523" s="80"/>
      <c r="AD523" s="80"/>
      <c r="AE523" s="80"/>
    </row>
    <row r="524" spans="24:31" x14ac:dyDescent="0.45">
      <c r="X524" s="4"/>
      <c r="Y524" s="80"/>
      <c r="Z524" s="80"/>
      <c r="AA524" s="80"/>
      <c r="AB524" s="80"/>
      <c r="AC524" s="80"/>
      <c r="AD524" s="80"/>
      <c r="AE524" s="80"/>
    </row>
    <row r="525" spans="24:31" x14ac:dyDescent="0.45">
      <c r="X525" s="4"/>
      <c r="Y525" s="80"/>
      <c r="Z525" s="80"/>
      <c r="AA525" s="80"/>
      <c r="AB525" s="80"/>
      <c r="AC525" s="80"/>
      <c r="AD525" s="80"/>
      <c r="AE525" s="80"/>
    </row>
    <row r="526" spans="24:31" x14ac:dyDescent="0.45">
      <c r="X526" s="4"/>
      <c r="Y526" s="80"/>
      <c r="Z526" s="80"/>
      <c r="AA526" s="80"/>
      <c r="AB526" s="80"/>
      <c r="AC526" s="80"/>
      <c r="AD526" s="80"/>
      <c r="AE526" s="80"/>
    </row>
    <row r="527" spans="24:31" x14ac:dyDescent="0.45">
      <c r="X527" s="4"/>
      <c r="Y527" s="80"/>
      <c r="Z527" s="80"/>
      <c r="AA527" s="80"/>
      <c r="AB527" s="80"/>
      <c r="AC527" s="80"/>
      <c r="AD527" s="80"/>
      <c r="AE527" s="80"/>
    </row>
    <row r="528" spans="24:31" x14ac:dyDescent="0.45">
      <c r="X528" s="4"/>
      <c r="Y528" s="80"/>
      <c r="Z528" s="80"/>
      <c r="AA528" s="80"/>
      <c r="AB528" s="80"/>
      <c r="AC528" s="80"/>
      <c r="AD528" s="80"/>
      <c r="AE528" s="80"/>
    </row>
    <row r="529" spans="24:31" x14ac:dyDescent="0.45">
      <c r="X529" s="4"/>
      <c r="Y529" s="80"/>
      <c r="Z529" s="80"/>
      <c r="AA529" s="80"/>
      <c r="AB529" s="80"/>
      <c r="AC529" s="80"/>
      <c r="AD529" s="80"/>
      <c r="AE529" s="80"/>
    </row>
    <row r="530" spans="24:31" x14ac:dyDescent="0.45">
      <c r="X530" s="4"/>
      <c r="Y530" s="80"/>
      <c r="Z530" s="80"/>
      <c r="AA530" s="80"/>
      <c r="AB530" s="80"/>
      <c r="AC530" s="80"/>
      <c r="AD530" s="80"/>
      <c r="AE530" s="80"/>
    </row>
    <row r="531" spans="24:31" x14ac:dyDescent="0.45">
      <c r="X531" s="4"/>
      <c r="Y531" s="80"/>
      <c r="Z531" s="80"/>
      <c r="AA531" s="80"/>
      <c r="AB531" s="80"/>
      <c r="AC531" s="80"/>
      <c r="AD531" s="80"/>
      <c r="AE531" s="80"/>
    </row>
    <row r="532" spans="24:31" x14ac:dyDescent="0.45">
      <c r="X532" s="4"/>
      <c r="Y532" s="80"/>
      <c r="Z532" s="80"/>
      <c r="AA532" s="80"/>
      <c r="AB532" s="80"/>
      <c r="AC532" s="80"/>
      <c r="AD532" s="80"/>
      <c r="AE532" s="80"/>
    </row>
    <row r="533" spans="24:31" x14ac:dyDescent="0.45">
      <c r="X533" s="4"/>
      <c r="Y533" s="80"/>
      <c r="Z533" s="80"/>
      <c r="AA533" s="80"/>
      <c r="AB533" s="80"/>
      <c r="AC533" s="80"/>
      <c r="AD533" s="80"/>
      <c r="AE533" s="80"/>
    </row>
    <row r="534" spans="24:31" x14ac:dyDescent="0.45">
      <c r="X534" s="4"/>
      <c r="Y534" s="80"/>
      <c r="Z534" s="80"/>
      <c r="AA534" s="80"/>
      <c r="AB534" s="80"/>
      <c r="AC534" s="80"/>
      <c r="AD534" s="80"/>
      <c r="AE534" s="80"/>
    </row>
    <row r="535" spans="24:31" x14ac:dyDescent="0.45">
      <c r="X535" s="4"/>
      <c r="Y535" s="80"/>
      <c r="Z535" s="80"/>
      <c r="AA535" s="80"/>
      <c r="AB535" s="80"/>
      <c r="AC535" s="80"/>
      <c r="AD535" s="80"/>
      <c r="AE535" s="80"/>
    </row>
    <row r="536" spans="24:31" x14ac:dyDescent="0.45">
      <c r="X536" s="4"/>
      <c r="Y536" s="80"/>
      <c r="Z536" s="80"/>
      <c r="AA536" s="80"/>
      <c r="AB536" s="80"/>
      <c r="AC536" s="80"/>
      <c r="AD536" s="80"/>
      <c r="AE536" s="80"/>
    </row>
    <row r="537" spans="24:31" x14ac:dyDescent="0.45">
      <c r="X537" s="4"/>
      <c r="Y537" s="80"/>
      <c r="Z537" s="80"/>
      <c r="AA537" s="80"/>
      <c r="AB537" s="80"/>
      <c r="AC537" s="80"/>
      <c r="AD537" s="80"/>
      <c r="AE537" s="80"/>
    </row>
    <row r="538" spans="24:31" x14ac:dyDescent="0.45">
      <c r="X538" s="4"/>
      <c r="Y538" s="80"/>
      <c r="Z538" s="80"/>
      <c r="AA538" s="80"/>
      <c r="AB538" s="80"/>
      <c r="AC538" s="80"/>
      <c r="AD538" s="80"/>
      <c r="AE538" s="80"/>
    </row>
    <row r="539" spans="24:31" x14ac:dyDescent="0.45">
      <c r="X539" s="4"/>
      <c r="Y539" s="80"/>
      <c r="Z539" s="80"/>
      <c r="AA539" s="80"/>
      <c r="AB539" s="80"/>
      <c r="AC539" s="80"/>
      <c r="AD539" s="80"/>
      <c r="AE539" s="80"/>
    </row>
    <row r="540" spans="24:31" x14ac:dyDescent="0.45">
      <c r="X540" s="4"/>
      <c r="Y540" s="80"/>
      <c r="Z540" s="80"/>
      <c r="AA540" s="80"/>
      <c r="AB540" s="80"/>
      <c r="AC540" s="80"/>
      <c r="AD540" s="80"/>
      <c r="AE540" s="80"/>
    </row>
    <row r="541" spans="24:31" x14ac:dyDescent="0.45">
      <c r="X541" s="4"/>
      <c r="Y541" s="80"/>
      <c r="Z541" s="80"/>
      <c r="AA541" s="80"/>
      <c r="AB541" s="80"/>
      <c r="AC541" s="80"/>
      <c r="AD541" s="80"/>
      <c r="AE541" s="80"/>
    </row>
    <row r="542" spans="24:31" x14ac:dyDescent="0.45">
      <c r="X542" s="4"/>
      <c r="Y542" s="80"/>
      <c r="Z542" s="80"/>
      <c r="AA542" s="80"/>
      <c r="AB542" s="80"/>
      <c r="AC542" s="80"/>
      <c r="AD542" s="80"/>
      <c r="AE542" s="80"/>
    </row>
    <row r="543" spans="24:31" x14ac:dyDescent="0.45">
      <c r="X543" s="4"/>
      <c r="Y543" s="80"/>
      <c r="Z543" s="80"/>
      <c r="AA543" s="80"/>
      <c r="AB543" s="80"/>
      <c r="AC543" s="80"/>
      <c r="AD543" s="80"/>
      <c r="AE543" s="80"/>
    </row>
    <row r="544" spans="24:31" x14ac:dyDescent="0.45">
      <c r="X544" s="4"/>
      <c r="Y544" s="80"/>
      <c r="Z544" s="80"/>
      <c r="AA544" s="80"/>
      <c r="AB544" s="80"/>
      <c r="AC544" s="80"/>
      <c r="AD544" s="80"/>
      <c r="AE544" s="80"/>
    </row>
    <row r="545" spans="24:31" x14ac:dyDescent="0.45">
      <c r="X545" s="4"/>
      <c r="Y545" s="80"/>
      <c r="Z545" s="80"/>
      <c r="AA545" s="80"/>
      <c r="AB545" s="80"/>
      <c r="AC545" s="80"/>
      <c r="AD545" s="80"/>
      <c r="AE545" s="80"/>
    </row>
    <row r="546" spans="24:31" x14ac:dyDescent="0.45">
      <c r="X546" s="4"/>
      <c r="Y546" s="80"/>
      <c r="Z546" s="80"/>
      <c r="AA546" s="80"/>
      <c r="AB546" s="80"/>
      <c r="AC546" s="80"/>
      <c r="AD546" s="80"/>
      <c r="AE546" s="80"/>
    </row>
    <row r="547" spans="24:31" x14ac:dyDescent="0.45">
      <c r="X547" s="4"/>
      <c r="Y547" s="80"/>
      <c r="Z547" s="80"/>
      <c r="AA547" s="80"/>
      <c r="AB547" s="80"/>
      <c r="AC547" s="80"/>
      <c r="AD547" s="80"/>
      <c r="AE547" s="80"/>
    </row>
    <row r="548" spans="24:31" x14ac:dyDescent="0.45">
      <c r="X548" s="4"/>
      <c r="Y548" s="80"/>
      <c r="Z548" s="80"/>
      <c r="AA548" s="80"/>
      <c r="AB548" s="80"/>
      <c r="AC548" s="80"/>
      <c r="AD548" s="80"/>
      <c r="AE548" s="80"/>
    </row>
    <row r="549" spans="24:31" x14ac:dyDescent="0.45">
      <c r="X549" s="4"/>
      <c r="Y549" s="80"/>
      <c r="Z549" s="80"/>
      <c r="AA549" s="80"/>
      <c r="AB549" s="80"/>
      <c r="AC549" s="80"/>
      <c r="AD549" s="80"/>
      <c r="AE549" s="80"/>
    </row>
    <row r="550" spans="24:31" x14ac:dyDescent="0.45">
      <c r="X550" s="4"/>
      <c r="Y550" s="80"/>
      <c r="Z550" s="80"/>
      <c r="AA550" s="80"/>
      <c r="AB550" s="80"/>
      <c r="AC550" s="80"/>
      <c r="AD550" s="80"/>
      <c r="AE550" s="80"/>
    </row>
    <row r="551" spans="24:31" x14ac:dyDescent="0.45">
      <c r="X551" s="4"/>
      <c r="Y551" s="80"/>
      <c r="Z551" s="80"/>
      <c r="AA551" s="80"/>
      <c r="AB551" s="80"/>
      <c r="AC551" s="80"/>
      <c r="AD551" s="80"/>
      <c r="AE551" s="80"/>
    </row>
    <row r="552" spans="24:31" x14ac:dyDescent="0.45">
      <c r="X552" s="4"/>
      <c r="Y552" s="80"/>
      <c r="Z552" s="80"/>
      <c r="AA552" s="80"/>
      <c r="AB552" s="80"/>
      <c r="AC552" s="80"/>
      <c r="AD552" s="80"/>
      <c r="AE552" s="80"/>
    </row>
    <row r="553" spans="24:31" x14ac:dyDescent="0.45">
      <c r="X553" s="4"/>
      <c r="Y553" s="80"/>
      <c r="Z553" s="80"/>
      <c r="AA553" s="80"/>
      <c r="AB553" s="80"/>
      <c r="AC553" s="80"/>
      <c r="AD553" s="80"/>
      <c r="AE553" s="80"/>
    </row>
    <row r="554" spans="24:31" x14ac:dyDescent="0.45">
      <c r="X554" s="4"/>
      <c r="Y554" s="80"/>
      <c r="Z554" s="80"/>
      <c r="AA554" s="80"/>
      <c r="AB554" s="80"/>
      <c r="AC554" s="80"/>
      <c r="AD554" s="80"/>
      <c r="AE554" s="80"/>
    </row>
    <row r="555" spans="24:31" x14ac:dyDescent="0.45">
      <c r="X555" s="4"/>
      <c r="Y555" s="80"/>
      <c r="Z555" s="80"/>
      <c r="AA555" s="80"/>
      <c r="AB555" s="80"/>
      <c r="AC555" s="80"/>
      <c r="AD555" s="80"/>
      <c r="AE555" s="80"/>
    </row>
    <row r="556" spans="24:31" x14ac:dyDescent="0.45">
      <c r="X556" s="4"/>
      <c r="Y556" s="80"/>
      <c r="Z556" s="80"/>
      <c r="AA556" s="80"/>
      <c r="AB556" s="80"/>
      <c r="AC556" s="80"/>
      <c r="AD556" s="80"/>
      <c r="AE556" s="80"/>
    </row>
    <row r="557" spans="24:31" x14ac:dyDescent="0.45">
      <c r="X557" s="4"/>
      <c r="Y557" s="80"/>
      <c r="Z557" s="80"/>
      <c r="AA557" s="80"/>
      <c r="AB557" s="80"/>
      <c r="AC557" s="80"/>
      <c r="AD557" s="80"/>
      <c r="AE557" s="80"/>
    </row>
    <row r="558" spans="24:31" x14ac:dyDescent="0.45">
      <c r="X558" s="4"/>
      <c r="Y558" s="80"/>
      <c r="Z558" s="80"/>
      <c r="AA558" s="80"/>
      <c r="AB558" s="80"/>
      <c r="AC558" s="80"/>
      <c r="AD558" s="80"/>
      <c r="AE558" s="80"/>
    </row>
    <row r="559" spans="24:31" x14ac:dyDescent="0.45">
      <c r="X559" s="4"/>
      <c r="Y559" s="80"/>
      <c r="Z559" s="80"/>
      <c r="AA559" s="80"/>
      <c r="AB559" s="80"/>
      <c r="AC559" s="80"/>
      <c r="AD559" s="80"/>
      <c r="AE559" s="80"/>
    </row>
    <row r="560" spans="24:31" x14ac:dyDescent="0.45">
      <c r="X560" s="4"/>
      <c r="Y560" s="80"/>
      <c r="Z560" s="80"/>
      <c r="AA560" s="80"/>
      <c r="AB560" s="80"/>
      <c r="AC560" s="80"/>
      <c r="AD560" s="80"/>
      <c r="AE560" s="80"/>
    </row>
    <row r="561" spans="24:31" x14ac:dyDescent="0.45">
      <c r="X561" s="4"/>
      <c r="Y561" s="80"/>
      <c r="Z561" s="80"/>
      <c r="AA561" s="80"/>
      <c r="AB561" s="80"/>
      <c r="AC561" s="80"/>
      <c r="AD561" s="80"/>
      <c r="AE561" s="80"/>
    </row>
    <row r="562" spans="24:31" x14ac:dyDescent="0.45">
      <c r="X562" s="4"/>
      <c r="Y562" s="80"/>
      <c r="Z562" s="80"/>
      <c r="AA562" s="80"/>
      <c r="AB562" s="80"/>
      <c r="AC562" s="80"/>
      <c r="AD562" s="80"/>
      <c r="AE562" s="80"/>
    </row>
    <row r="563" spans="24:31" x14ac:dyDescent="0.45">
      <c r="X563" s="4"/>
      <c r="Y563" s="80"/>
      <c r="Z563" s="80"/>
      <c r="AA563" s="80"/>
      <c r="AB563" s="80"/>
      <c r="AC563" s="80"/>
      <c r="AD563" s="80"/>
      <c r="AE563" s="80"/>
    </row>
    <row r="564" spans="24:31" x14ac:dyDescent="0.45">
      <c r="X564" s="4"/>
      <c r="Y564" s="80"/>
      <c r="Z564" s="80"/>
      <c r="AA564" s="80"/>
      <c r="AB564" s="80"/>
      <c r="AC564" s="80"/>
      <c r="AD564" s="80"/>
      <c r="AE564" s="80"/>
    </row>
    <row r="565" spans="24:31" x14ac:dyDescent="0.45">
      <c r="X565" s="4"/>
      <c r="Y565" s="80"/>
      <c r="Z565" s="80"/>
      <c r="AA565" s="80"/>
      <c r="AB565" s="80"/>
      <c r="AC565" s="80"/>
      <c r="AD565" s="80"/>
      <c r="AE565" s="80"/>
    </row>
    <row r="566" spans="24:31" x14ac:dyDescent="0.45">
      <c r="X566" s="4"/>
      <c r="Y566" s="80"/>
      <c r="Z566" s="80"/>
      <c r="AA566" s="80"/>
      <c r="AB566" s="80"/>
      <c r="AC566" s="80"/>
      <c r="AD566" s="80"/>
      <c r="AE566" s="80"/>
    </row>
    <row r="567" spans="24:31" x14ac:dyDescent="0.45">
      <c r="X567" s="4"/>
      <c r="Y567" s="80"/>
      <c r="Z567" s="80"/>
      <c r="AA567" s="80"/>
      <c r="AB567" s="80"/>
      <c r="AC567" s="80"/>
      <c r="AD567" s="80"/>
      <c r="AE567" s="80"/>
    </row>
    <row r="568" spans="24:31" x14ac:dyDescent="0.45">
      <c r="X568" s="4"/>
      <c r="Y568" s="80"/>
      <c r="Z568" s="80"/>
      <c r="AA568" s="80"/>
      <c r="AB568" s="80"/>
      <c r="AC568" s="80"/>
      <c r="AD568" s="80"/>
      <c r="AE568" s="80"/>
    </row>
    <row r="569" spans="24:31" x14ac:dyDescent="0.45">
      <c r="X569" s="4"/>
      <c r="Y569" s="80"/>
      <c r="Z569" s="80"/>
      <c r="AA569" s="80"/>
      <c r="AB569" s="80"/>
      <c r="AC569" s="80"/>
      <c r="AD569" s="80"/>
      <c r="AE569" s="80"/>
    </row>
    <row r="570" spans="24:31" x14ac:dyDescent="0.45">
      <c r="X570" s="4"/>
      <c r="Y570" s="80"/>
      <c r="Z570" s="80"/>
      <c r="AA570" s="80"/>
      <c r="AB570" s="80"/>
      <c r="AC570" s="80"/>
      <c r="AD570" s="80"/>
      <c r="AE570" s="80"/>
    </row>
    <row r="571" spans="24:31" x14ac:dyDescent="0.45">
      <c r="X571" s="4"/>
      <c r="Y571" s="80"/>
      <c r="Z571" s="80"/>
      <c r="AA571" s="80"/>
      <c r="AB571" s="80"/>
      <c r="AC571" s="80"/>
      <c r="AD571" s="80"/>
      <c r="AE571" s="80"/>
    </row>
    <row r="572" spans="24:31" x14ac:dyDescent="0.45">
      <c r="X572" s="4"/>
      <c r="Y572" s="80"/>
      <c r="Z572" s="80"/>
      <c r="AA572" s="80"/>
      <c r="AB572" s="80"/>
      <c r="AC572" s="80"/>
      <c r="AD572" s="80"/>
      <c r="AE572" s="80"/>
    </row>
    <row r="573" spans="24:31" x14ac:dyDescent="0.45">
      <c r="X573" s="4"/>
      <c r="Y573" s="80"/>
      <c r="Z573" s="80"/>
      <c r="AA573" s="80"/>
      <c r="AB573" s="80"/>
      <c r="AC573" s="80"/>
      <c r="AD573" s="80"/>
      <c r="AE573" s="80"/>
    </row>
    <row r="574" spans="24:31" x14ac:dyDescent="0.45">
      <c r="X574" s="4"/>
      <c r="Y574" s="80"/>
      <c r="Z574" s="80"/>
      <c r="AA574" s="80"/>
      <c r="AB574" s="80"/>
      <c r="AC574" s="80"/>
      <c r="AD574" s="80"/>
      <c r="AE574" s="80"/>
    </row>
    <row r="575" spans="24:31" x14ac:dyDescent="0.45">
      <c r="X575" s="4"/>
      <c r="Y575" s="80"/>
      <c r="Z575" s="80"/>
      <c r="AA575" s="80"/>
      <c r="AB575" s="80"/>
      <c r="AC575" s="80"/>
      <c r="AD575" s="80"/>
      <c r="AE575" s="80"/>
    </row>
    <row r="576" spans="24:31" x14ac:dyDescent="0.45">
      <c r="X576" s="4"/>
      <c r="Y576" s="80"/>
      <c r="Z576" s="80"/>
      <c r="AA576" s="80"/>
      <c r="AB576" s="80"/>
      <c r="AC576" s="80"/>
      <c r="AD576" s="80"/>
      <c r="AE576" s="80"/>
    </row>
    <row r="577" spans="24:31" x14ac:dyDescent="0.45">
      <c r="X577" s="4"/>
      <c r="Y577" s="80"/>
      <c r="Z577" s="80"/>
      <c r="AA577" s="80"/>
      <c r="AB577" s="80"/>
      <c r="AC577" s="80"/>
      <c r="AD577" s="80"/>
      <c r="AE577" s="80"/>
    </row>
    <row r="578" spans="24:31" x14ac:dyDescent="0.45">
      <c r="X578" s="4"/>
      <c r="Y578" s="80"/>
      <c r="Z578" s="80"/>
      <c r="AA578" s="80"/>
      <c r="AB578" s="80"/>
      <c r="AC578" s="80"/>
      <c r="AD578" s="80"/>
      <c r="AE578" s="80"/>
    </row>
    <row r="579" spans="24:31" x14ac:dyDescent="0.45">
      <c r="X579" s="4"/>
      <c r="Y579" s="80"/>
      <c r="Z579" s="80"/>
      <c r="AA579" s="80"/>
      <c r="AB579" s="80"/>
      <c r="AC579" s="80"/>
      <c r="AD579" s="80"/>
      <c r="AE579" s="80"/>
    </row>
    <row r="580" spans="24:31" x14ac:dyDescent="0.45">
      <c r="X580" s="4"/>
      <c r="Y580" s="80"/>
      <c r="Z580" s="80"/>
      <c r="AA580" s="80"/>
      <c r="AB580" s="80"/>
      <c r="AC580" s="80"/>
      <c r="AD580" s="80"/>
      <c r="AE580" s="80"/>
    </row>
    <row r="581" spans="24:31" x14ac:dyDescent="0.45">
      <c r="X581" s="4"/>
      <c r="Y581" s="80"/>
      <c r="Z581" s="80"/>
      <c r="AA581" s="80"/>
      <c r="AB581" s="80"/>
      <c r="AC581" s="80"/>
      <c r="AD581" s="80"/>
      <c r="AE581" s="80"/>
    </row>
    <row r="582" spans="24:31" x14ac:dyDescent="0.45">
      <c r="X582" s="4"/>
      <c r="Y582" s="80"/>
      <c r="Z582" s="80"/>
      <c r="AA582" s="80"/>
      <c r="AB582" s="80"/>
      <c r="AC582" s="80"/>
      <c r="AD582" s="80"/>
      <c r="AE582" s="80"/>
    </row>
    <row r="583" spans="24:31" x14ac:dyDescent="0.45">
      <c r="X583" s="4"/>
      <c r="Y583" s="80"/>
      <c r="Z583" s="80"/>
      <c r="AA583" s="80"/>
      <c r="AB583" s="80"/>
      <c r="AC583" s="80"/>
      <c r="AD583" s="80"/>
      <c r="AE583" s="80"/>
    </row>
    <row r="584" spans="24:31" x14ac:dyDescent="0.45">
      <c r="X584" s="4"/>
      <c r="Y584" s="80"/>
      <c r="Z584" s="80"/>
      <c r="AA584" s="80"/>
      <c r="AB584" s="80"/>
      <c r="AC584" s="80"/>
      <c r="AD584" s="80"/>
      <c r="AE584" s="80"/>
    </row>
    <row r="585" spans="24:31" x14ac:dyDescent="0.45">
      <c r="X585" s="4"/>
      <c r="Y585" s="80"/>
      <c r="Z585" s="80"/>
      <c r="AA585" s="80"/>
      <c r="AB585" s="80"/>
      <c r="AC585" s="80"/>
      <c r="AD585" s="80"/>
      <c r="AE585" s="80"/>
    </row>
    <row r="586" spans="24:31" x14ac:dyDescent="0.45">
      <c r="X586" s="4"/>
      <c r="Y586" s="80"/>
      <c r="Z586" s="80"/>
      <c r="AA586" s="80"/>
      <c r="AB586" s="80"/>
      <c r="AC586" s="80"/>
      <c r="AD586" s="80"/>
      <c r="AE586" s="80"/>
    </row>
    <row r="587" spans="24:31" x14ac:dyDescent="0.45">
      <c r="X587" s="4"/>
      <c r="Y587" s="80"/>
      <c r="Z587" s="80"/>
      <c r="AA587" s="80"/>
      <c r="AB587" s="80"/>
      <c r="AC587" s="80"/>
      <c r="AD587" s="80"/>
      <c r="AE587" s="80"/>
    </row>
    <row r="588" spans="24:31" x14ac:dyDescent="0.45">
      <c r="X588" s="4"/>
      <c r="Y588" s="80"/>
      <c r="Z588" s="80"/>
      <c r="AA588" s="80"/>
      <c r="AB588" s="80"/>
      <c r="AC588" s="80"/>
      <c r="AD588" s="80"/>
      <c r="AE588" s="80"/>
    </row>
    <row r="589" spans="24:31" x14ac:dyDescent="0.45">
      <c r="X589" s="4"/>
      <c r="Y589" s="80"/>
      <c r="Z589" s="80"/>
      <c r="AA589" s="80"/>
      <c r="AB589" s="80"/>
      <c r="AC589" s="80"/>
      <c r="AD589" s="80"/>
      <c r="AE589" s="80"/>
    </row>
    <row r="590" spans="24:31" x14ac:dyDescent="0.45">
      <c r="X590" s="4"/>
      <c r="Y590" s="80"/>
      <c r="Z590" s="80"/>
      <c r="AA590" s="80"/>
      <c r="AB590" s="80"/>
      <c r="AC590" s="80"/>
      <c r="AD590" s="80"/>
      <c r="AE590" s="80"/>
    </row>
    <row r="591" spans="24:31" x14ac:dyDescent="0.45">
      <c r="X591" s="4"/>
      <c r="Y591" s="80"/>
      <c r="Z591" s="80"/>
      <c r="AA591" s="80"/>
      <c r="AB591" s="80"/>
      <c r="AC591" s="80"/>
      <c r="AD591" s="80"/>
      <c r="AE591" s="80"/>
    </row>
    <row r="592" spans="24:31" x14ac:dyDescent="0.45">
      <c r="X592" s="4"/>
      <c r="Y592" s="80"/>
      <c r="Z592" s="80"/>
      <c r="AA592" s="80"/>
      <c r="AB592" s="80"/>
      <c r="AC592" s="80"/>
      <c r="AD592" s="80"/>
      <c r="AE592" s="80"/>
    </row>
    <row r="593" spans="24:31" x14ac:dyDescent="0.45">
      <c r="X593" s="4"/>
      <c r="Y593" s="80"/>
      <c r="Z593" s="80"/>
      <c r="AA593" s="80"/>
      <c r="AB593" s="80"/>
      <c r="AC593" s="80"/>
      <c r="AD593" s="80"/>
      <c r="AE593" s="80"/>
    </row>
    <row r="594" spans="24:31" x14ac:dyDescent="0.45">
      <c r="X594" s="4"/>
      <c r="Y594" s="80"/>
      <c r="Z594" s="80"/>
      <c r="AA594" s="80"/>
      <c r="AB594" s="80"/>
      <c r="AC594" s="80"/>
      <c r="AD594" s="80"/>
      <c r="AE594" s="80"/>
    </row>
    <row r="595" spans="24:31" x14ac:dyDescent="0.45">
      <c r="X595" s="4"/>
      <c r="Y595" s="80"/>
      <c r="Z595" s="80"/>
      <c r="AA595" s="80"/>
      <c r="AB595" s="80"/>
      <c r="AC595" s="80"/>
      <c r="AD595" s="80"/>
      <c r="AE595" s="80"/>
    </row>
    <row r="596" spans="24:31" x14ac:dyDescent="0.45">
      <c r="X596" s="4"/>
      <c r="Y596" s="80"/>
      <c r="Z596" s="80"/>
      <c r="AA596" s="80"/>
      <c r="AB596" s="80"/>
      <c r="AC596" s="80"/>
      <c r="AD596" s="80"/>
      <c r="AE596" s="80"/>
    </row>
    <row r="597" spans="24:31" x14ac:dyDescent="0.45">
      <c r="X597" s="4"/>
      <c r="Y597" s="80"/>
      <c r="Z597" s="80"/>
      <c r="AA597" s="80"/>
      <c r="AB597" s="80"/>
      <c r="AC597" s="80"/>
      <c r="AD597" s="80"/>
      <c r="AE597" s="80"/>
    </row>
    <row r="598" spans="24:31" x14ac:dyDescent="0.45">
      <c r="X598" s="4"/>
      <c r="Y598" s="80"/>
      <c r="Z598" s="80"/>
      <c r="AA598" s="80"/>
      <c r="AB598" s="80"/>
      <c r="AC598" s="80"/>
      <c r="AD598" s="80"/>
      <c r="AE598" s="80"/>
    </row>
    <row r="599" spans="24:31" x14ac:dyDescent="0.45">
      <c r="X599" s="4"/>
      <c r="Y599" s="80"/>
      <c r="Z599" s="80"/>
      <c r="AA599" s="80"/>
      <c r="AB599" s="80"/>
      <c r="AC599" s="80"/>
      <c r="AD599" s="80"/>
      <c r="AE599" s="80"/>
    </row>
    <row r="600" spans="24:31" x14ac:dyDescent="0.45">
      <c r="X600" s="4"/>
      <c r="Y600" s="80"/>
      <c r="Z600" s="80"/>
      <c r="AA600" s="80"/>
      <c r="AB600" s="80"/>
      <c r="AC600" s="80"/>
      <c r="AD600" s="80"/>
      <c r="AE600" s="80"/>
    </row>
    <row r="601" spans="24:31" x14ac:dyDescent="0.45">
      <c r="X601" s="4"/>
      <c r="Y601" s="80"/>
      <c r="Z601" s="80"/>
      <c r="AA601" s="80"/>
      <c r="AB601" s="80"/>
      <c r="AC601" s="80"/>
      <c r="AD601" s="80"/>
      <c r="AE601" s="80"/>
    </row>
    <row r="602" spans="24:31" x14ac:dyDescent="0.45">
      <c r="X602" s="4"/>
      <c r="Y602" s="80"/>
      <c r="Z602" s="80"/>
      <c r="AA602" s="80"/>
      <c r="AB602" s="80"/>
      <c r="AC602" s="80"/>
      <c r="AD602" s="80"/>
      <c r="AE602" s="80"/>
    </row>
    <row r="603" spans="24:31" x14ac:dyDescent="0.45">
      <c r="X603" s="4"/>
      <c r="Y603" s="80"/>
      <c r="Z603" s="80"/>
      <c r="AA603" s="80"/>
      <c r="AB603" s="80"/>
      <c r="AC603" s="80"/>
      <c r="AD603" s="80"/>
      <c r="AE603" s="80"/>
    </row>
    <row r="604" spans="24:31" x14ac:dyDescent="0.45">
      <c r="X604" s="4"/>
      <c r="Y604" s="80"/>
      <c r="Z604" s="80"/>
      <c r="AA604" s="80"/>
      <c r="AB604" s="80"/>
      <c r="AC604" s="80"/>
      <c r="AD604" s="80"/>
      <c r="AE604" s="80"/>
    </row>
    <row r="605" spans="24:31" x14ac:dyDescent="0.45">
      <c r="X605" s="4"/>
      <c r="Y605" s="80"/>
      <c r="Z605" s="80"/>
      <c r="AA605" s="80"/>
      <c r="AB605" s="80"/>
      <c r="AC605" s="80"/>
      <c r="AD605" s="80"/>
      <c r="AE605" s="80"/>
    </row>
    <row r="606" spans="24:31" x14ac:dyDescent="0.45">
      <c r="X606" s="4"/>
      <c r="Y606" s="80"/>
      <c r="Z606" s="80"/>
      <c r="AA606" s="80"/>
      <c r="AB606" s="80"/>
      <c r="AC606" s="80"/>
      <c r="AD606" s="80"/>
      <c r="AE606" s="80"/>
    </row>
    <row r="607" spans="24:31" x14ac:dyDescent="0.45">
      <c r="X607" s="4"/>
      <c r="Y607" s="80"/>
      <c r="Z607" s="80"/>
      <c r="AA607" s="80"/>
      <c r="AB607" s="80"/>
      <c r="AC607" s="80"/>
      <c r="AD607" s="80"/>
      <c r="AE607" s="80"/>
    </row>
    <row r="608" spans="24:31" x14ac:dyDescent="0.45">
      <c r="X608" s="4"/>
      <c r="Y608" s="80"/>
      <c r="Z608" s="80"/>
      <c r="AA608" s="80"/>
      <c r="AB608" s="80"/>
      <c r="AC608" s="80"/>
      <c r="AD608" s="80"/>
      <c r="AE608" s="80"/>
    </row>
    <row r="609" spans="24:31" x14ac:dyDescent="0.45">
      <c r="X609" s="4"/>
      <c r="Y609" s="80"/>
      <c r="Z609" s="80"/>
      <c r="AA609" s="80"/>
      <c r="AB609" s="80"/>
      <c r="AC609" s="80"/>
      <c r="AD609" s="80"/>
      <c r="AE609" s="80"/>
    </row>
    <row r="610" spans="24:31" x14ac:dyDescent="0.45">
      <c r="X610" s="4"/>
      <c r="Y610" s="80"/>
      <c r="Z610" s="80"/>
      <c r="AA610" s="80"/>
      <c r="AB610" s="80"/>
      <c r="AC610" s="80"/>
      <c r="AD610" s="80"/>
      <c r="AE610" s="80"/>
    </row>
    <row r="611" spans="24:31" x14ac:dyDescent="0.45">
      <c r="X611" s="4"/>
      <c r="Y611" s="80"/>
      <c r="Z611" s="80"/>
      <c r="AA611" s="80"/>
      <c r="AB611" s="80"/>
      <c r="AC611" s="80"/>
      <c r="AD611" s="80"/>
      <c r="AE611" s="80"/>
    </row>
    <row r="612" spans="24:31" x14ac:dyDescent="0.45">
      <c r="X612" s="4"/>
      <c r="Y612" s="80"/>
      <c r="Z612" s="80"/>
      <c r="AA612" s="80"/>
      <c r="AB612" s="80"/>
      <c r="AC612" s="80"/>
      <c r="AD612" s="80"/>
      <c r="AE612" s="80"/>
    </row>
    <row r="613" spans="24:31" x14ac:dyDescent="0.45">
      <c r="X613" s="4"/>
      <c r="Y613" s="80"/>
      <c r="Z613" s="80"/>
      <c r="AA613" s="80"/>
      <c r="AB613" s="80"/>
      <c r="AC613" s="80"/>
      <c r="AD613" s="80"/>
      <c r="AE613" s="80"/>
    </row>
    <row r="614" spans="24:31" x14ac:dyDescent="0.45">
      <c r="X614" s="4"/>
      <c r="Y614" s="80"/>
      <c r="Z614" s="80"/>
      <c r="AA614" s="80"/>
      <c r="AB614" s="80"/>
      <c r="AC614" s="80"/>
      <c r="AD614" s="80"/>
      <c r="AE614" s="80"/>
    </row>
    <row r="615" spans="24:31" x14ac:dyDescent="0.45">
      <c r="X615" s="4"/>
      <c r="Y615" s="80"/>
      <c r="Z615" s="80"/>
      <c r="AA615" s="80"/>
      <c r="AB615" s="80"/>
      <c r="AC615" s="80"/>
      <c r="AD615" s="80"/>
      <c r="AE615" s="80"/>
    </row>
    <row r="616" spans="24:31" x14ac:dyDescent="0.45">
      <c r="X616" s="4"/>
      <c r="Y616" s="80"/>
      <c r="Z616" s="80"/>
      <c r="AA616" s="80"/>
      <c r="AB616" s="80"/>
      <c r="AC616" s="80"/>
      <c r="AD616" s="80"/>
      <c r="AE616" s="80"/>
    </row>
    <row r="617" spans="24:31" x14ac:dyDescent="0.45">
      <c r="X617" s="4"/>
      <c r="Y617" s="80"/>
      <c r="Z617" s="80"/>
      <c r="AA617" s="80"/>
      <c r="AB617" s="80"/>
      <c r="AC617" s="80"/>
      <c r="AD617" s="80"/>
      <c r="AE617" s="80"/>
    </row>
    <row r="618" spans="24:31" x14ac:dyDescent="0.45">
      <c r="X618" s="4"/>
      <c r="Y618" s="80"/>
      <c r="Z618" s="80"/>
      <c r="AA618" s="80"/>
      <c r="AB618" s="80"/>
      <c r="AC618" s="80"/>
      <c r="AD618" s="80"/>
      <c r="AE618" s="80"/>
    </row>
    <row r="619" spans="24:31" x14ac:dyDescent="0.45">
      <c r="X619" s="4"/>
      <c r="Y619" s="80"/>
      <c r="Z619" s="80"/>
      <c r="AA619" s="80"/>
      <c r="AB619" s="80"/>
      <c r="AC619" s="80"/>
      <c r="AD619" s="80"/>
      <c r="AE619" s="80"/>
    </row>
    <row r="620" spans="24:31" x14ac:dyDescent="0.45">
      <c r="X620" s="4"/>
      <c r="Y620" s="80"/>
      <c r="Z620" s="80"/>
      <c r="AA620" s="80"/>
      <c r="AB620" s="80"/>
      <c r="AC620" s="80"/>
      <c r="AD620" s="80"/>
      <c r="AE620" s="80"/>
    </row>
    <row r="621" spans="24:31" x14ac:dyDescent="0.45">
      <c r="X621" s="4"/>
      <c r="Y621" s="80"/>
      <c r="Z621" s="80"/>
      <c r="AA621" s="80"/>
      <c r="AB621" s="80"/>
      <c r="AC621" s="80"/>
      <c r="AD621" s="80"/>
      <c r="AE621" s="80"/>
    </row>
    <row r="622" spans="24:31" x14ac:dyDescent="0.45">
      <c r="X622" s="4"/>
      <c r="Y622" s="80"/>
      <c r="Z622" s="80"/>
      <c r="AA622" s="80"/>
      <c r="AB622" s="80"/>
      <c r="AC622" s="80"/>
      <c r="AD622" s="80"/>
      <c r="AE622" s="80"/>
    </row>
    <row r="623" spans="24:31" x14ac:dyDescent="0.45">
      <c r="X623" s="4"/>
      <c r="Y623" s="80"/>
      <c r="Z623" s="80"/>
      <c r="AA623" s="80"/>
      <c r="AB623" s="80"/>
      <c r="AC623" s="80"/>
      <c r="AD623" s="80"/>
      <c r="AE623" s="80"/>
    </row>
    <row r="624" spans="24:31" x14ac:dyDescent="0.45">
      <c r="X624" s="4"/>
      <c r="Y624" s="80"/>
      <c r="Z624" s="80"/>
      <c r="AA624" s="80"/>
      <c r="AB624" s="80"/>
      <c r="AC624" s="80"/>
      <c r="AD624" s="80"/>
      <c r="AE624" s="80"/>
    </row>
    <row r="625" spans="24:31" x14ac:dyDescent="0.45">
      <c r="X625" s="4"/>
      <c r="Y625" s="80"/>
      <c r="Z625" s="80"/>
      <c r="AA625" s="80"/>
      <c r="AB625" s="80"/>
      <c r="AC625" s="80"/>
      <c r="AD625" s="80"/>
      <c r="AE625" s="80"/>
    </row>
    <row r="626" spans="24:31" x14ac:dyDescent="0.45">
      <c r="X626" s="4"/>
      <c r="Y626" s="80"/>
      <c r="Z626" s="80"/>
      <c r="AA626" s="80"/>
      <c r="AB626" s="80"/>
      <c r="AC626" s="80"/>
      <c r="AD626" s="80"/>
      <c r="AE626" s="80"/>
    </row>
    <row r="627" spans="24:31" x14ac:dyDescent="0.45">
      <c r="X627" s="4"/>
      <c r="Y627" s="80"/>
      <c r="Z627" s="80"/>
      <c r="AA627" s="80"/>
      <c r="AB627" s="80"/>
      <c r="AC627" s="80"/>
      <c r="AD627" s="80"/>
      <c r="AE627" s="80"/>
    </row>
    <row r="628" spans="24:31" x14ac:dyDescent="0.45">
      <c r="X628" s="4"/>
      <c r="Y628" s="80"/>
      <c r="Z628" s="80"/>
      <c r="AA628" s="80"/>
      <c r="AB628" s="80"/>
      <c r="AC628" s="80"/>
      <c r="AD628" s="80"/>
      <c r="AE628" s="80"/>
    </row>
    <row r="629" spans="24:31" x14ac:dyDescent="0.45">
      <c r="X629" s="4"/>
      <c r="Y629" s="80"/>
      <c r="Z629" s="80"/>
      <c r="AA629" s="80"/>
      <c r="AB629" s="80"/>
      <c r="AC629" s="80"/>
      <c r="AD629" s="80"/>
      <c r="AE629" s="80"/>
    </row>
    <row r="630" spans="24:31" x14ac:dyDescent="0.45">
      <c r="X630" s="4"/>
      <c r="Y630" s="80"/>
      <c r="Z630" s="80"/>
      <c r="AA630" s="80"/>
      <c r="AB630" s="80"/>
      <c r="AC630" s="80"/>
      <c r="AD630" s="80"/>
      <c r="AE630" s="80"/>
    </row>
    <row r="631" spans="24:31" x14ac:dyDescent="0.45">
      <c r="X631" s="4"/>
      <c r="Y631" s="80"/>
      <c r="Z631" s="80"/>
      <c r="AA631" s="80"/>
      <c r="AB631" s="80"/>
      <c r="AC631" s="80"/>
      <c r="AD631" s="80"/>
      <c r="AE631" s="80"/>
    </row>
    <row r="632" spans="24:31" x14ac:dyDescent="0.45">
      <c r="X632" s="4"/>
      <c r="Y632" s="80"/>
      <c r="Z632" s="80"/>
      <c r="AA632" s="80"/>
      <c r="AB632" s="80"/>
      <c r="AC632" s="80"/>
      <c r="AD632" s="80"/>
      <c r="AE632" s="80"/>
    </row>
    <row r="633" spans="24:31" x14ac:dyDescent="0.45">
      <c r="X633" s="4"/>
      <c r="Y633" s="80"/>
      <c r="Z633" s="80"/>
      <c r="AA633" s="80"/>
      <c r="AB633" s="80"/>
      <c r="AC633" s="80"/>
      <c r="AD633" s="80"/>
      <c r="AE633" s="80"/>
    </row>
    <row r="634" spans="24:31" x14ac:dyDescent="0.45">
      <c r="X634" s="4"/>
      <c r="Y634" s="80"/>
      <c r="Z634" s="80"/>
      <c r="AA634" s="80"/>
      <c r="AB634" s="80"/>
      <c r="AC634" s="80"/>
      <c r="AD634" s="80"/>
      <c r="AE634" s="80"/>
    </row>
    <row r="635" spans="24:31" x14ac:dyDescent="0.45">
      <c r="X635" s="4"/>
      <c r="Y635" s="80"/>
      <c r="Z635" s="80"/>
      <c r="AA635" s="80"/>
      <c r="AB635" s="80"/>
      <c r="AC635" s="80"/>
      <c r="AD635" s="80"/>
      <c r="AE635" s="80"/>
    </row>
    <row r="636" spans="24:31" x14ac:dyDescent="0.45">
      <c r="X636" s="4"/>
      <c r="Y636" s="80"/>
      <c r="Z636" s="80"/>
      <c r="AA636" s="80"/>
      <c r="AB636" s="80"/>
      <c r="AC636" s="80"/>
      <c r="AD636" s="80"/>
      <c r="AE636" s="80"/>
    </row>
    <row r="637" spans="24:31" x14ac:dyDescent="0.45">
      <c r="X637" s="4"/>
      <c r="Y637" s="80"/>
      <c r="Z637" s="80"/>
      <c r="AA637" s="80"/>
      <c r="AB637" s="80"/>
      <c r="AC637" s="80"/>
      <c r="AD637" s="80"/>
      <c r="AE637" s="80"/>
    </row>
    <row r="638" spans="24:31" x14ac:dyDescent="0.45">
      <c r="X638" s="4"/>
      <c r="Y638" s="80"/>
      <c r="Z638" s="80"/>
      <c r="AA638" s="80"/>
      <c r="AB638" s="80"/>
      <c r="AC638" s="80"/>
      <c r="AD638" s="80"/>
      <c r="AE638" s="80"/>
    </row>
    <row r="639" spans="24:31" x14ac:dyDescent="0.45">
      <c r="X639" s="4"/>
      <c r="Y639" s="80"/>
      <c r="Z639" s="80"/>
      <c r="AA639" s="80"/>
      <c r="AB639" s="80"/>
      <c r="AC639" s="80"/>
      <c r="AD639" s="80"/>
      <c r="AE639" s="80"/>
    </row>
    <row r="640" spans="24:31" x14ac:dyDescent="0.45">
      <c r="X640" s="4"/>
      <c r="Y640" s="80"/>
      <c r="Z640" s="80"/>
      <c r="AA640" s="80"/>
      <c r="AB640" s="80"/>
      <c r="AC640" s="80"/>
      <c r="AD640" s="80"/>
      <c r="AE640" s="80"/>
    </row>
    <row r="641" spans="24:31" x14ac:dyDescent="0.45">
      <c r="X641" s="4"/>
      <c r="Y641" s="80"/>
      <c r="Z641" s="80"/>
      <c r="AA641" s="80"/>
      <c r="AB641" s="80"/>
      <c r="AC641" s="80"/>
      <c r="AD641" s="80"/>
      <c r="AE641" s="80"/>
    </row>
    <row r="642" spans="24:31" x14ac:dyDescent="0.45">
      <c r="X642" s="4"/>
      <c r="Y642" s="80"/>
      <c r="Z642" s="80"/>
      <c r="AA642" s="80"/>
      <c r="AB642" s="80"/>
      <c r="AC642" s="80"/>
      <c r="AD642" s="80"/>
      <c r="AE642" s="80"/>
    </row>
    <row r="643" spans="24:31" x14ac:dyDescent="0.45">
      <c r="X643" s="4"/>
      <c r="Y643" s="80"/>
      <c r="Z643" s="80"/>
      <c r="AA643" s="80"/>
      <c r="AB643" s="80"/>
      <c r="AC643" s="80"/>
      <c r="AD643" s="80"/>
      <c r="AE643" s="80"/>
    </row>
    <row r="644" spans="24:31" x14ac:dyDescent="0.45">
      <c r="X644" s="4"/>
      <c r="Y644" s="80"/>
      <c r="Z644" s="80"/>
      <c r="AA644" s="80"/>
      <c r="AB644" s="80"/>
      <c r="AC644" s="80"/>
      <c r="AD644" s="80"/>
      <c r="AE644" s="80"/>
    </row>
    <row r="645" spans="24:31" x14ac:dyDescent="0.45">
      <c r="X645" s="4"/>
      <c r="Y645" s="80"/>
      <c r="Z645" s="80"/>
      <c r="AA645" s="80"/>
      <c r="AB645" s="80"/>
      <c r="AC645" s="80"/>
      <c r="AD645" s="80"/>
      <c r="AE645" s="80"/>
    </row>
    <row r="646" spans="24:31" x14ac:dyDescent="0.45">
      <c r="X646" s="4"/>
      <c r="Y646" s="80"/>
      <c r="Z646" s="80"/>
      <c r="AA646" s="80"/>
      <c r="AB646" s="80"/>
      <c r="AC646" s="80"/>
      <c r="AD646" s="80"/>
      <c r="AE646" s="80"/>
    </row>
    <row r="647" spans="24:31" x14ac:dyDescent="0.45">
      <c r="X647" s="4"/>
      <c r="Y647" s="80"/>
      <c r="Z647" s="80"/>
      <c r="AA647" s="80"/>
      <c r="AB647" s="80"/>
      <c r="AC647" s="80"/>
      <c r="AD647" s="80"/>
      <c r="AE647" s="80"/>
    </row>
    <row r="648" spans="24:31" x14ac:dyDescent="0.45">
      <c r="X648" s="4"/>
      <c r="Y648" s="80"/>
      <c r="Z648" s="80"/>
      <c r="AA648" s="80"/>
      <c r="AB648" s="80"/>
      <c r="AC648" s="80"/>
      <c r="AD648" s="80"/>
      <c r="AE648" s="80"/>
    </row>
    <row r="649" spans="24:31" x14ac:dyDescent="0.45">
      <c r="X649" s="4"/>
      <c r="Y649" s="80"/>
      <c r="Z649" s="80"/>
      <c r="AA649" s="80"/>
      <c r="AB649" s="80"/>
      <c r="AC649" s="80"/>
      <c r="AD649" s="80"/>
      <c r="AE649" s="80"/>
    </row>
    <row r="650" spans="24:31" x14ac:dyDescent="0.45">
      <c r="X650" s="4"/>
      <c r="Y650" s="80"/>
      <c r="Z650" s="80"/>
      <c r="AA650" s="80"/>
      <c r="AB650" s="80"/>
      <c r="AC650" s="80"/>
      <c r="AD650" s="80"/>
      <c r="AE650" s="80"/>
    </row>
    <row r="651" spans="24:31" x14ac:dyDescent="0.45">
      <c r="X651" s="4"/>
      <c r="Y651" s="80"/>
      <c r="Z651" s="80"/>
      <c r="AA651" s="80"/>
      <c r="AB651" s="80"/>
      <c r="AC651" s="80"/>
      <c r="AD651" s="80"/>
      <c r="AE651" s="80"/>
    </row>
    <row r="652" spans="24:31" x14ac:dyDescent="0.45">
      <c r="X652" s="4"/>
      <c r="Y652" s="80"/>
      <c r="Z652" s="80"/>
      <c r="AA652" s="80"/>
      <c r="AB652" s="80"/>
      <c r="AC652" s="80"/>
      <c r="AD652" s="80"/>
      <c r="AE652" s="80"/>
    </row>
    <row r="653" spans="24:31" x14ac:dyDescent="0.45">
      <c r="X653" s="4"/>
      <c r="Y653" s="80"/>
      <c r="Z653" s="80"/>
      <c r="AA653" s="80"/>
      <c r="AB653" s="80"/>
      <c r="AC653" s="80"/>
      <c r="AD653" s="80"/>
      <c r="AE653" s="80"/>
    </row>
    <row r="654" spans="24:31" x14ac:dyDescent="0.45">
      <c r="X654" s="4"/>
      <c r="Y654" s="80"/>
      <c r="Z654" s="80"/>
      <c r="AA654" s="80"/>
      <c r="AB654" s="80"/>
      <c r="AC654" s="80"/>
      <c r="AD654" s="80"/>
      <c r="AE654" s="80"/>
    </row>
    <row r="655" spans="24:31" x14ac:dyDescent="0.45">
      <c r="X655" s="4"/>
      <c r="Y655" s="80"/>
      <c r="Z655" s="80"/>
      <c r="AA655" s="80"/>
      <c r="AB655" s="80"/>
      <c r="AC655" s="80"/>
      <c r="AD655" s="80"/>
      <c r="AE655" s="80"/>
    </row>
    <row r="656" spans="24:31" x14ac:dyDescent="0.45">
      <c r="X656" s="4"/>
      <c r="Y656" s="80"/>
      <c r="Z656" s="80"/>
      <c r="AA656" s="80"/>
      <c r="AB656" s="80"/>
      <c r="AC656" s="80"/>
      <c r="AD656" s="80"/>
      <c r="AE656" s="80"/>
    </row>
    <row r="657" spans="24:31" x14ac:dyDescent="0.45">
      <c r="X657" s="4"/>
      <c r="Y657" s="80"/>
      <c r="Z657" s="80"/>
      <c r="AA657" s="80"/>
      <c r="AB657" s="80"/>
      <c r="AC657" s="80"/>
      <c r="AD657" s="80"/>
      <c r="AE657" s="80"/>
    </row>
    <row r="658" spans="24:31" x14ac:dyDescent="0.45">
      <c r="X658" s="4"/>
      <c r="Y658" s="80"/>
      <c r="Z658" s="80"/>
      <c r="AA658" s="80"/>
      <c r="AB658" s="80"/>
      <c r="AC658" s="80"/>
      <c r="AD658" s="80"/>
      <c r="AE658" s="80"/>
    </row>
    <row r="659" spans="24:31" x14ac:dyDescent="0.45">
      <c r="X659" s="4"/>
      <c r="Y659" s="80"/>
      <c r="Z659" s="80"/>
      <c r="AA659" s="80"/>
      <c r="AB659" s="80"/>
      <c r="AC659" s="80"/>
      <c r="AD659" s="80"/>
      <c r="AE659" s="80"/>
    </row>
    <row r="660" spans="24:31" x14ac:dyDescent="0.45">
      <c r="X660" s="4"/>
      <c r="Y660" s="80"/>
      <c r="Z660" s="80"/>
      <c r="AA660" s="80"/>
      <c r="AB660" s="80"/>
      <c r="AC660" s="80"/>
      <c r="AD660" s="80"/>
      <c r="AE660" s="80"/>
    </row>
    <row r="661" spans="24:31" x14ac:dyDescent="0.45">
      <c r="X661" s="4"/>
      <c r="Y661" s="80"/>
      <c r="Z661" s="80"/>
      <c r="AA661" s="80"/>
      <c r="AB661" s="80"/>
      <c r="AC661" s="80"/>
      <c r="AD661" s="80"/>
      <c r="AE661" s="80"/>
    </row>
    <row r="662" spans="24:31" x14ac:dyDescent="0.45">
      <c r="X662" s="4"/>
      <c r="Y662" s="80"/>
      <c r="Z662" s="80"/>
      <c r="AA662" s="80"/>
      <c r="AB662" s="80"/>
      <c r="AC662" s="80"/>
      <c r="AD662" s="80"/>
      <c r="AE662" s="80"/>
    </row>
    <row r="663" spans="24:31" x14ac:dyDescent="0.45">
      <c r="X663" s="4"/>
      <c r="Y663" s="80"/>
      <c r="Z663" s="80"/>
      <c r="AA663" s="80"/>
      <c r="AB663" s="80"/>
      <c r="AC663" s="80"/>
      <c r="AD663" s="80"/>
      <c r="AE663" s="80"/>
    </row>
    <row r="664" spans="24:31" x14ac:dyDescent="0.45">
      <c r="X664" s="4"/>
      <c r="Y664" s="80"/>
      <c r="Z664" s="80"/>
      <c r="AA664" s="80"/>
      <c r="AB664" s="80"/>
      <c r="AC664" s="80"/>
      <c r="AD664" s="80"/>
      <c r="AE664" s="80"/>
    </row>
    <row r="665" spans="24:31" x14ac:dyDescent="0.45">
      <c r="X665" s="4"/>
      <c r="Y665" s="80"/>
      <c r="Z665" s="80"/>
      <c r="AA665" s="80"/>
      <c r="AB665" s="80"/>
      <c r="AC665" s="80"/>
      <c r="AD665" s="80"/>
      <c r="AE665" s="80"/>
    </row>
    <row r="666" spans="24:31" x14ac:dyDescent="0.45">
      <c r="X666" s="4"/>
      <c r="Y666" s="80"/>
      <c r="Z666" s="80"/>
      <c r="AA666" s="80"/>
      <c r="AB666" s="80"/>
      <c r="AC666" s="80"/>
      <c r="AD666" s="80"/>
      <c r="AE666" s="80"/>
    </row>
    <row r="667" spans="24:31" x14ac:dyDescent="0.45">
      <c r="X667" s="4"/>
      <c r="Y667" s="80"/>
      <c r="Z667" s="80"/>
      <c r="AA667" s="80"/>
      <c r="AB667" s="80"/>
      <c r="AC667" s="80"/>
      <c r="AD667" s="80"/>
      <c r="AE667" s="80"/>
    </row>
    <row r="668" spans="24:31" x14ac:dyDescent="0.45">
      <c r="X668" s="4"/>
      <c r="Y668" s="80"/>
      <c r="Z668" s="80"/>
      <c r="AA668" s="80"/>
      <c r="AB668" s="80"/>
      <c r="AC668" s="80"/>
      <c r="AD668" s="80"/>
      <c r="AE668" s="80"/>
    </row>
    <row r="669" spans="24:31" x14ac:dyDescent="0.45">
      <c r="X669" s="4"/>
      <c r="Y669" s="80"/>
      <c r="Z669" s="80"/>
      <c r="AA669" s="80"/>
      <c r="AB669" s="80"/>
      <c r="AC669" s="80"/>
      <c r="AD669" s="80"/>
      <c r="AE669" s="80"/>
    </row>
    <row r="670" spans="24:31" x14ac:dyDescent="0.45">
      <c r="X670" s="4"/>
      <c r="Y670" s="80"/>
      <c r="Z670" s="80"/>
      <c r="AA670" s="80"/>
      <c r="AB670" s="80"/>
      <c r="AC670" s="80"/>
      <c r="AD670" s="80"/>
      <c r="AE670" s="80"/>
    </row>
    <row r="671" spans="24:31" x14ac:dyDescent="0.45">
      <c r="X671" s="4"/>
      <c r="Y671" s="80"/>
      <c r="Z671" s="80"/>
      <c r="AA671" s="80"/>
      <c r="AB671" s="80"/>
      <c r="AC671" s="80"/>
      <c r="AD671" s="80"/>
      <c r="AE671" s="80"/>
    </row>
    <row r="672" spans="24:31" x14ac:dyDescent="0.45">
      <c r="X672" s="4"/>
      <c r="Y672" s="80"/>
      <c r="Z672" s="80"/>
      <c r="AA672" s="80"/>
      <c r="AB672" s="80"/>
      <c r="AC672" s="80"/>
      <c r="AD672" s="80"/>
      <c r="AE672" s="80"/>
    </row>
    <row r="673" spans="24:31" x14ac:dyDescent="0.45">
      <c r="X673" s="4"/>
      <c r="Y673" s="80"/>
      <c r="Z673" s="80"/>
      <c r="AA673" s="80"/>
      <c r="AB673" s="80"/>
      <c r="AC673" s="80"/>
      <c r="AD673" s="80"/>
      <c r="AE673" s="80"/>
    </row>
    <row r="674" spans="24:31" x14ac:dyDescent="0.45">
      <c r="X674" s="4"/>
      <c r="Y674" s="80"/>
      <c r="Z674" s="80"/>
      <c r="AA674" s="80"/>
      <c r="AB674" s="80"/>
      <c r="AC674" s="80"/>
      <c r="AD674" s="80"/>
      <c r="AE674" s="80"/>
    </row>
    <row r="675" spans="24:31" x14ac:dyDescent="0.45">
      <c r="X675" s="4"/>
      <c r="Y675" s="80"/>
      <c r="Z675" s="80"/>
      <c r="AA675" s="80"/>
      <c r="AB675" s="80"/>
      <c r="AC675" s="80"/>
      <c r="AD675" s="80"/>
      <c r="AE675" s="80"/>
    </row>
    <row r="676" spans="24:31" x14ac:dyDescent="0.45">
      <c r="X676" s="4"/>
      <c r="Y676" s="80"/>
      <c r="Z676" s="80"/>
      <c r="AA676" s="80"/>
      <c r="AB676" s="80"/>
      <c r="AC676" s="80"/>
      <c r="AD676" s="80"/>
      <c r="AE676" s="80"/>
    </row>
    <row r="677" spans="24:31" x14ac:dyDescent="0.45">
      <c r="X677" s="4"/>
      <c r="Y677" s="80"/>
      <c r="Z677" s="80"/>
      <c r="AA677" s="80"/>
      <c r="AB677" s="80"/>
      <c r="AC677" s="80"/>
      <c r="AD677" s="80"/>
      <c r="AE677" s="80"/>
    </row>
    <row r="678" spans="24:31" x14ac:dyDescent="0.45">
      <c r="X678" s="4"/>
      <c r="Y678" s="80"/>
      <c r="Z678" s="80"/>
      <c r="AA678" s="80"/>
      <c r="AB678" s="80"/>
      <c r="AC678" s="80"/>
      <c r="AD678" s="80"/>
      <c r="AE678" s="80"/>
    </row>
    <row r="679" spans="24:31" x14ac:dyDescent="0.45">
      <c r="X679" s="4"/>
      <c r="Y679" s="80"/>
      <c r="Z679" s="80"/>
      <c r="AA679" s="80"/>
      <c r="AB679" s="80"/>
      <c r="AC679" s="80"/>
      <c r="AD679" s="80"/>
      <c r="AE679" s="80"/>
    </row>
    <row r="680" spans="24:31" x14ac:dyDescent="0.45">
      <c r="X680" s="4"/>
      <c r="Y680" s="80"/>
      <c r="Z680" s="80"/>
      <c r="AA680" s="80"/>
      <c r="AB680" s="80"/>
      <c r="AC680" s="80"/>
      <c r="AD680" s="80"/>
      <c r="AE680" s="80"/>
    </row>
    <row r="681" spans="24:31" x14ac:dyDescent="0.45">
      <c r="X681" s="4"/>
      <c r="Y681" s="80"/>
      <c r="Z681" s="80"/>
      <c r="AA681" s="80"/>
      <c r="AB681" s="80"/>
      <c r="AC681" s="80"/>
      <c r="AD681" s="80"/>
      <c r="AE681" s="80"/>
    </row>
    <row r="682" spans="24:31" x14ac:dyDescent="0.45">
      <c r="X682" s="4"/>
      <c r="Y682" s="80"/>
      <c r="Z682" s="80"/>
      <c r="AA682" s="80"/>
      <c r="AB682" s="80"/>
      <c r="AC682" s="80"/>
      <c r="AD682" s="80"/>
      <c r="AE682" s="80"/>
    </row>
    <row r="683" spans="24:31" x14ac:dyDescent="0.45">
      <c r="X683" s="4"/>
      <c r="Y683" s="80"/>
      <c r="Z683" s="80"/>
      <c r="AA683" s="80"/>
      <c r="AB683" s="80"/>
      <c r="AC683" s="80"/>
      <c r="AD683" s="80"/>
      <c r="AE683" s="80"/>
    </row>
    <row r="684" spans="24:31" x14ac:dyDescent="0.45">
      <c r="X684" s="4"/>
      <c r="Y684" s="80"/>
      <c r="Z684" s="80"/>
      <c r="AA684" s="80"/>
      <c r="AB684" s="80"/>
      <c r="AC684" s="80"/>
      <c r="AD684" s="80"/>
      <c r="AE684" s="80"/>
    </row>
    <row r="685" spans="24:31" x14ac:dyDescent="0.45">
      <c r="X685" s="4"/>
      <c r="Y685" s="80"/>
      <c r="Z685" s="80"/>
      <c r="AA685" s="80"/>
      <c r="AB685" s="80"/>
      <c r="AC685" s="80"/>
      <c r="AD685" s="80"/>
      <c r="AE685" s="80"/>
    </row>
    <row r="686" spans="24:31" x14ac:dyDescent="0.45">
      <c r="X686" s="4"/>
      <c r="Y686" s="80"/>
      <c r="Z686" s="80"/>
      <c r="AA686" s="80"/>
      <c r="AB686" s="80"/>
      <c r="AC686" s="80"/>
      <c r="AD686" s="80"/>
      <c r="AE686" s="80"/>
    </row>
    <row r="687" spans="24:31" x14ac:dyDescent="0.45">
      <c r="X687" s="4"/>
      <c r="Y687" s="80"/>
      <c r="Z687" s="80"/>
      <c r="AA687" s="80"/>
      <c r="AB687" s="80"/>
      <c r="AC687" s="80"/>
      <c r="AD687" s="80"/>
      <c r="AE687" s="80"/>
    </row>
    <row r="688" spans="24:31" x14ac:dyDescent="0.45">
      <c r="X688" s="4"/>
      <c r="Y688" s="80"/>
      <c r="Z688" s="80"/>
      <c r="AA688" s="80"/>
      <c r="AB688" s="80"/>
      <c r="AC688" s="80"/>
      <c r="AD688" s="80"/>
      <c r="AE688" s="80"/>
    </row>
    <row r="689" spans="24:31" x14ac:dyDescent="0.45">
      <c r="X689" s="4"/>
      <c r="Y689" s="80"/>
      <c r="Z689" s="80"/>
      <c r="AA689" s="80"/>
      <c r="AB689" s="80"/>
      <c r="AC689" s="80"/>
      <c r="AD689" s="80"/>
      <c r="AE689" s="80"/>
    </row>
    <row r="690" spans="24:31" x14ac:dyDescent="0.45">
      <c r="X690" s="4"/>
      <c r="Y690" s="80"/>
      <c r="Z690" s="80"/>
      <c r="AA690" s="80"/>
      <c r="AB690" s="80"/>
      <c r="AC690" s="80"/>
      <c r="AD690" s="80"/>
      <c r="AE690" s="80"/>
    </row>
    <row r="691" spans="24:31" x14ac:dyDescent="0.45">
      <c r="X691" s="4"/>
      <c r="Y691" s="80"/>
      <c r="Z691" s="80"/>
      <c r="AA691" s="80"/>
      <c r="AB691" s="80"/>
      <c r="AC691" s="80"/>
      <c r="AD691" s="80"/>
      <c r="AE691" s="80"/>
    </row>
    <row r="692" spans="24:31" x14ac:dyDescent="0.45">
      <c r="X692" s="4"/>
      <c r="Y692" s="80"/>
      <c r="Z692" s="80"/>
      <c r="AA692" s="80"/>
      <c r="AB692" s="80"/>
      <c r="AC692" s="80"/>
      <c r="AD692" s="80"/>
      <c r="AE692" s="80"/>
    </row>
    <row r="693" spans="24:31" x14ac:dyDescent="0.45">
      <c r="X693" s="4"/>
      <c r="Y693" s="80"/>
      <c r="Z693" s="80"/>
      <c r="AA693" s="80"/>
      <c r="AB693" s="80"/>
      <c r="AC693" s="80"/>
      <c r="AD693" s="80"/>
      <c r="AE693" s="80"/>
    </row>
    <row r="694" spans="24:31" x14ac:dyDescent="0.45">
      <c r="X694" s="4"/>
      <c r="Y694" s="80"/>
      <c r="Z694" s="80"/>
      <c r="AA694" s="80"/>
      <c r="AB694" s="80"/>
      <c r="AC694" s="80"/>
      <c r="AD694" s="80"/>
      <c r="AE694" s="80"/>
    </row>
    <row r="695" spans="24:31" x14ac:dyDescent="0.45">
      <c r="X695" s="4"/>
      <c r="Y695" s="80"/>
      <c r="Z695" s="80"/>
      <c r="AA695" s="80"/>
      <c r="AB695" s="80"/>
      <c r="AC695" s="80"/>
      <c r="AD695" s="80"/>
      <c r="AE695" s="80"/>
    </row>
    <row r="696" spans="24:31" x14ac:dyDescent="0.45">
      <c r="X696" s="4"/>
      <c r="Y696" s="80"/>
      <c r="Z696" s="80"/>
      <c r="AA696" s="80"/>
      <c r="AB696" s="80"/>
      <c r="AC696" s="80"/>
      <c r="AD696" s="80"/>
      <c r="AE696" s="80"/>
    </row>
    <row r="697" spans="24:31" x14ac:dyDescent="0.45">
      <c r="X697" s="4"/>
      <c r="Y697" s="80"/>
      <c r="Z697" s="80"/>
      <c r="AA697" s="80"/>
      <c r="AB697" s="80"/>
      <c r="AC697" s="80"/>
      <c r="AD697" s="80"/>
      <c r="AE697" s="80"/>
    </row>
    <row r="698" spans="24:31" x14ac:dyDescent="0.45">
      <c r="X698" s="4"/>
      <c r="Y698" s="80"/>
      <c r="Z698" s="80"/>
      <c r="AA698" s="80"/>
      <c r="AB698" s="80"/>
      <c r="AC698" s="80"/>
      <c r="AD698" s="80"/>
      <c r="AE698" s="80"/>
    </row>
    <row r="699" spans="24:31" x14ac:dyDescent="0.45">
      <c r="X699" s="4"/>
      <c r="Y699" s="80"/>
      <c r="Z699" s="80"/>
      <c r="AA699" s="80"/>
      <c r="AB699" s="80"/>
      <c r="AC699" s="80"/>
      <c r="AD699" s="80"/>
      <c r="AE699" s="80"/>
    </row>
    <row r="700" spans="24:31" x14ac:dyDescent="0.45">
      <c r="X700" s="4"/>
      <c r="Y700" s="80"/>
      <c r="Z700" s="80"/>
      <c r="AA700" s="80"/>
      <c r="AB700" s="80"/>
      <c r="AC700" s="80"/>
      <c r="AD700" s="80"/>
      <c r="AE700" s="80"/>
    </row>
    <row r="701" spans="24:31" x14ac:dyDescent="0.45">
      <c r="X701" s="4"/>
      <c r="Y701" s="80"/>
      <c r="Z701" s="80"/>
      <c r="AA701" s="80"/>
      <c r="AB701" s="80"/>
      <c r="AC701" s="80"/>
      <c r="AD701" s="80"/>
      <c r="AE701" s="80"/>
    </row>
    <row r="702" spans="24:31" x14ac:dyDescent="0.45">
      <c r="X702" s="4"/>
      <c r="Y702" s="80"/>
      <c r="Z702" s="80"/>
      <c r="AA702" s="80"/>
      <c r="AB702" s="80"/>
      <c r="AC702" s="80"/>
      <c r="AD702" s="80"/>
      <c r="AE702" s="80"/>
    </row>
    <row r="703" spans="24:31" x14ac:dyDescent="0.45">
      <c r="X703" s="4"/>
      <c r="Y703" s="80"/>
      <c r="Z703" s="80"/>
      <c r="AA703" s="80"/>
      <c r="AB703" s="80"/>
      <c r="AC703" s="80"/>
      <c r="AD703" s="80"/>
      <c r="AE703" s="80"/>
    </row>
    <row r="704" spans="24:31" x14ac:dyDescent="0.45">
      <c r="X704" s="4"/>
      <c r="Y704" s="80"/>
      <c r="Z704" s="80"/>
      <c r="AA704" s="80"/>
      <c r="AB704" s="80"/>
      <c r="AC704" s="80"/>
      <c r="AD704" s="80"/>
      <c r="AE704" s="80"/>
    </row>
    <row r="705" spans="24:31" x14ac:dyDescent="0.45">
      <c r="X705" s="4"/>
      <c r="Y705" s="80"/>
      <c r="Z705" s="80"/>
      <c r="AA705" s="80"/>
      <c r="AB705" s="80"/>
      <c r="AC705" s="80"/>
      <c r="AD705" s="80"/>
      <c r="AE705" s="80"/>
    </row>
    <row r="706" spans="24:31" x14ac:dyDescent="0.45">
      <c r="X706" s="4"/>
      <c r="Y706" s="80"/>
      <c r="Z706" s="80"/>
      <c r="AA706" s="80"/>
      <c r="AB706" s="80"/>
      <c r="AC706" s="80"/>
      <c r="AD706" s="80"/>
      <c r="AE706" s="80"/>
    </row>
    <row r="707" spans="24:31" x14ac:dyDescent="0.45">
      <c r="X707" s="4"/>
      <c r="Y707" s="80"/>
      <c r="Z707" s="80"/>
      <c r="AA707" s="80"/>
      <c r="AB707" s="80"/>
      <c r="AC707" s="80"/>
      <c r="AD707" s="80"/>
      <c r="AE707" s="80"/>
    </row>
    <row r="708" spans="24:31" x14ac:dyDescent="0.45">
      <c r="X708" s="4"/>
      <c r="Y708" s="80"/>
      <c r="Z708" s="80"/>
      <c r="AA708" s="80"/>
      <c r="AB708" s="80"/>
      <c r="AC708" s="80"/>
      <c r="AD708" s="80"/>
      <c r="AE708" s="80"/>
    </row>
    <row r="709" spans="24:31" x14ac:dyDescent="0.45">
      <c r="X709" s="4"/>
      <c r="Y709" s="80"/>
      <c r="Z709" s="80"/>
      <c r="AA709" s="80"/>
      <c r="AB709" s="80"/>
      <c r="AC709" s="80"/>
      <c r="AD709" s="80"/>
      <c r="AE709" s="80"/>
    </row>
    <row r="710" spans="24:31" x14ac:dyDescent="0.45">
      <c r="X710" s="4"/>
      <c r="Y710" s="80"/>
      <c r="Z710" s="80"/>
      <c r="AA710" s="80"/>
      <c r="AB710" s="80"/>
      <c r="AC710" s="80"/>
      <c r="AD710" s="80"/>
      <c r="AE710" s="80"/>
    </row>
    <row r="711" spans="24:31" x14ac:dyDescent="0.45">
      <c r="X711" s="4"/>
      <c r="Y711" s="80"/>
      <c r="Z711" s="80"/>
      <c r="AA711" s="80"/>
      <c r="AB711" s="80"/>
      <c r="AC711" s="80"/>
      <c r="AD711" s="80"/>
      <c r="AE711" s="80"/>
    </row>
    <row r="712" spans="24:31" x14ac:dyDescent="0.45">
      <c r="X712" s="4"/>
      <c r="Y712" s="80"/>
      <c r="Z712" s="80"/>
      <c r="AA712" s="80"/>
      <c r="AB712" s="80"/>
      <c r="AC712" s="80"/>
      <c r="AD712" s="80"/>
      <c r="AE712" s="80"/>
    </row>
    <row r="713" spans="24:31" x14ac:dyDescent="0.45">
      <c r="X713" s="4"/>
      <c r="Y713" s="80"/>
      <c r="Z713" s="80"/>
      <c r="AA713" s="80"/>
      <c r="AB713" s="80"/>
      <c r="AC713" s="80"/>
      <c r="AD713" s="80"/>
      <c r="AE713" s="80"/>
    </row>
    <row r="714" spans="24:31" x14ac:dyDescent="0.45">
      <c r="X714" s="4"/>
      <c r="Y714" s="80"/>
      <c r="Z714" s="80"/>
      <c r="AA714" s="80"/>
      <c r="AB714" s="80"/>
      <c r="AC714" s="80"/>
      <c r="AD714" s="80"/>
      <c r="AE714" s="80"/>
    </row>
    <row r="715" spans="24:31" x14ac:dyDescent="0.45">
      <c r="X715" s="4"/>
      <c r="Y715" s="80"/>
      <c r="Z715" s="80"/>
      <c r="AA715" s="80"/>
      <c r="AB715" s="80"/>
      <c r="AC715" s="80"/>
      <c r="AD715" s="80"/>
      <c r="AE715" s="80"/>
    </row>
    <row r="716" spans="24:31" x14ac:dyDescent="0.45">
      <c r="X716" s="4"/>
      <c r="Y716" s="80"/>
      <c r="Z716" s="80"/>
      <c r="AA716" s="80"/>
      <c r="AB716" s="80"/>
      <c r="AC716" s="80"/>
      <c r="AD716" s="80"/>
      <c r="AE716" s="80"/>
    </row>
    <row r="717" spans="24:31" x14ac:dyDescent="0.45">
      <c r="X717" s="4"/>
      <c r="Y717" s="80"/>
      <c r="Z717" s="80"/>
      <c r="AA717" s="80"/>
      <c r="AB717" s="80"/>
      <c r="AC717" s="80"/>
      <c r="AD717" s="80"/>
      <c r="AE717" s="80"/>
    </row>
    <row r="718" spans="24:31" x14ac:dyDescent="0.45">
      <c r="X718" s="4"/>
      <c r="Y718" s="80"/>
      <c r="Z718" s="80"/>
      <c r="AA718" s="80"/>
      <c r="AB718" s="80"/>
      <c r="AC718" s="80"/>
      <c r="AD718" s="80"/>
      <c r="AE718" s="80"/>
    </row>
    <row r="719" spans="24:31" x14ac:dyDescent="0.45">
      <c r="X719" s="4"/>
      <c r="Y719" s="80"/>
      <c r="Z719" s="80"/>
      <c r="AA719" s="80"/>
      <c r="AB719" s="80"/>
      <c r="AC719" s="80"/>
      <c r="AD719" s="80"/>
      <c r="AE719" s="80"/>
    </row>
    <row r="720" spans="24:31" x14ac:dyDescent="0.45">
      <c r="X720" s="4"/>
      <c r="Y720" s="80"/>
      <c r="Z720" s="80"/>
      <c r="AA720" s="80"/>
      <c r="AB720" s="80"/>
      <c r="AC720" s="80"/>
      <c r="AD720" s="80"/>
      <c r="AE720" s="80"/>
    </row>
    <row r="721" spans="24:31" x14ac:dyDescent="0.45">
      <c r="X721" s="4"/>
      <c r="Y721" s="80"/>
      <c r="Z721" s="80"/>
      <c r="AA721" s="80"/>
      <c r="AB721" s="80"/>
      <c r="AC721" s="80"/>
      <c r="AD721" s="80"/>
      <c r="AE721" s="80"/>
    </row>
    <row r="722" spans="24:31" x14ac:dyDescent="0.45">
      <c r="X722" s="4"/>
      <c r="Y722" s="80"/>
      <c r="Z722" s="80"/>
      <c r="AA722" s="80"/>
      <c r="AB722" s="80"/>
      <c r="AC722" s="80"/>
      <c r="AD722" s="80"/>
      <c r="AE722" s="80"/>
    </row>
    <row r="723" spans="24:31" x14ac:dyDescent="0.45">
      <c r="X723" s="4"/>
      <c r="Y723" s="80"/>
      <c r="Z723" s="80"/>
      <c r="AA723" s="80"/>
      <c r="AB723" s="80"/>
      <c r="AC723" s="80"/>
      <c r="AD723" s="80"/>
      <c r="AE723" s="80"/>
    </row>
    <row r="724" spans="24:31" x14ac:dyDescent="0.45">
      <c r="X724" s="4"/>
      <c r="Y724" s="80"/>
      <c r="Z724" s="80"/>
      <c r="AA724" s="80"/>
      <c r="AB724" s="80"/>
      <c r="AC724" s="80"/>
      <c r="AD724" s="80"/>
      <c r="AE724" s="80"/>
    </row>
    <row r="725" spans="24:31" x14ac:dyDescent="0.45">
      <c r="X725" s="4"/>
      <c r="Y725" s="80"/>
      <c r="Z725" s="80"/>
      <c r="AA725" s="80"/>
      <c r="AB725" s="80"/>
      <c r="AC725" s="80"/>
      <c r="AD725" s="80"/>
      <c r="AE725" s="80"/>
    </row>
    <row r="726" spans="24:31" x14ac:dyDescent="0.45">
      <c r="X726" s="4"/>
      <c r="Y726" s="80"/>
      <c r="Z726" s="80"/>
      <c r="AA726" s="80"/>
      <c r="AB726" s="80"/>
      <c r="AC726" s="80"/>
      <c r="AD726" s="80"/>
      <c r="AE726" s="80"/>
    </row>
    <row r="727" spans="24:31" x14ac:dyDescent="0.45">
      <c r="X727" s="4"/>
      <c r="Y727" s="80"/>
      <c r="Z727" s="80"/>
      <c r="AA727" s="80"/>
      <c r="AB727" s="80"/>
      <c r="AC727" s="80"/>
      <c r="AD727" s="80"/>
      <c r="AE727" s="80"/>
    </row>
    <row r="728" spans="24:31" x14ac:dyDescent="0.45">
      <c r="X728" s="4"/>
      <c r="Y728" s="80"/>
      <c r="Z728" s="80"/>
      <c r="AA728" s="80"/>
      <c r="AB728" s="80"/>
      <c r="AC728" s="80"/>
      <c r="AD728" s="80"/>
      <c r="AE728" s="80"/>
    </row>
    <row r="729" spans="24:31" x14ac:dyDescent="0.45">
      <c r="X729" s="4"/>
      <c r="Y729" s="80"/>
      <c r="Z729" s="80"/>
      <c r="AA729" s="80"/>
      <c r="AB729" s="80"/>
      <c r="AC729" s="80"/>
      <c r="AD729" s="80"/>
      <c r="AE729" s="80"/>
    </row>
    <row r="730" spans="24:31" x14ac:dyDescent="0.45">
      <c r="X730" s="4"/>
      <c r="Y730" s="80"/>
      <c r="Z730" s="80"/>
      <c r="AA730" s="80"/>
      <c r="AB730" s="80"/>
      <c r="AC730" s="80"/>
      <c r="AD730" s="80"/>
      <c r="AE730" s="80"/>
    </row>
    <row r="731" spans="24:31" x14ac:dyDescent="0.45">
      <c r="X731" s="4"/>
      <c r="Y731" s="80"/>
      <c r="Z731" s="80"/>
      <c r="AA731" s="80"/>
      <c r="AB731" s="80"/>
      <c r="AC731" s="80"/>
      <c r="AD731" s="80"/>
      <c r="AE731" s="80"/>
    </row>
    <row r="732" spans="24:31" x14ac:dyDescent="0.45">
      <c r="X732" s="4"/>
      <c r="Y732" s="80"/>
      <c r="Z732" s="80"/>
      <c r="AA732" s="80"/>
      <c r="AB732" s="80"/>
      <c r="AC732" s="80"/>
      <c r="AD732" s="80"/>
      <c r="AE732" s="80"/>
    </row>
    <row r="733" spans="24:31" x14ac:dyDescent="0.45">
      <c r="X733" s="4"/>
      <c r="Y733" s="80"/>
      <c r="Z733" s="80"/>
      <c r="AA733" s="80"/>
      <c r="AB733" s="80"/>
      <c r="AC733" s="80"/>
      <c r="AD733" s="80"/>
      <c r="AE733" s="80"/>
    </row>
    <row r="734" spans="24:31" x14ac:dyDescent="0.45">
      <c r="X734" s="4"/>
      <c r="Y734" s="80"/>
      <c r="Z734" s="80"/>
      <c r="AA734" s="80"/>
      <c r="AB734" s="80"/>
      <c r="AC734" s="80"/>
      <c r="AD734" s="80"/>
      <c r="AE734" s="80"/>
    </row>
    <row r="735" spans="24:31" x14ac:dyDescent="0.45">
      <c r="X735" s="4"/>
      <c r="Y735" s="80"/>
      <c r="Z735" s="80"/>
      <c r="AA735" s="80"/>
      <c r="AB735" s="80"/>
      <c r="AC735" s="80"/>
      <c r="AD735" s="80"/>
      <c r="AE735" s="80"/>
    </row>
    <row r="736" spans="24:31" x14ac:dyDescent="0.45">
      <c r="X736" s="4"/>
      <c r="Y736" s="80"/>
      <c r="Z736" s="80"/>
      <c r="AA736" s="80"/>
      <c r="AB736" s="80"/>
      <c r="AC736" s="80"/>
      <c r="AD736" s="80"/>
      <c r="AE736" s="80"/>
    </row>
    <row r="737" spans="24:31" x14ac:dyDescent="0.45">
      <c r="X737" s="4"/>
      <c r="Y737" s="80"/>
      <c r="Z737" s="80"/>
      <c r="AA737" s="80"/>
      <c r="AB737" s="80"/>
      <c r="AC737" s="80"/>
      <c r="AD737" s="80"/>
      <c r="AE737" s="80"/>
    </row>
    <row r="738" spans="24:31" x14ac:dyDescent="0.45">
      <c r="X738" s="4"/>
      <c r="Y738" s="80"/>
      <c r="Z738" s="80"/>
      <c r="AA738" s="80"/>
      <c r="AB738" s="80"/>
      <c r="AC738" s="80"/>
      <c r="AD738" s="80"/>
      <c r="AE738" s="80"/>
    </row>
    <row r="739" spans="24:31" x14ac:dyDescent="0.45">
      <c r="X739" s="4"/>
      <c r="Y739" s="80"/>
      <c r="Z739" s="80"/>
      <c r="AA739" s="80"/>
      <c r="AB739" s="80"/>
      <c r="AC739" s="80"/>
      <c r="AD739" s="80"/>
      <c r="AE739" s="80"/>
    </row>
    <row r="740" spans="24:31" x14ac:dyDescent="0.45">
      <c r="X740" s="4"/>
      <c r="Y740" s="80"/>
      <c r="Z740" s="80"/>
      <c r="AA740" s="80"/>
      <c r="AB740" s="80"/>
      <c r="AC740" s="80"/>
      <c r="AD740" s="80"/>
      <c r="AE740" s="80"/>
    </row>
    <row r="741" spans="24:31" x14ac:dyDescent="0.45">
      <c r="X741" s="4"/>
      <c r="Y741" s="80"/>
      <c r="Z741" s="80"/>
      <c r="AA741" s="80"/>
      <c r="AB741" s="80"/>
      <c r="AC741" s="80"/>
      <c r="AD741" s="80"/>
      <c r="AE741" s="80"/>
    </row>
    <row r="742" spans="24:31" x14ac:dyDescent="0.45">
      <c r="X742" s="4"/>
      <c r="Y742" s="80"/>
      <c r="Z742" s="80"/>
      <c r="AA742" s="80"/>
      <c r="AB742" s="80"/>
      <c r="AC742" s="80"/>
      <c r="AD742" s="80"/>
      <c r="AE742" s="80"/>
    </row>
    <row r="743" spans="24:31" x14ac:dyDescent="0.45">
      <c r="X743" s="4"/>
      <c r="Y743" s="80"/>
      <c r="Z743" s="80"/>
      <c r="AA743" s="80"/>
      <c r="AB743" s="80"/>
      <c r="AC743" s="80"/>
      <c r="AD743" s="80"/>
      <c r="AE743" s="80"/>
    </row>
    <row r="744" spans="24:31" x14ac:dyDescent="0.45">
      <c r="X744" s="4"/>
      <c r="Y744" s="80"/>
      <c r="Z744" s="80"/>
      <c r="AA744" s="80"/>
      <c r="AB744" s="80"/>
      <c r="AC744" s="80"/>
      <c r="AD744" s="80"/>
      <c r="AE744" s="80"/>
    </row>
    <row r="745" spans="24:31" x14ac:dyDescent="0.45">
      <c r="X745" s="4"/>
      <c r="Y745" s="80"/>
      <c r="Z745" s="80"/>
      <c r="AA745" s="80"/>
      <c r="AB745" s="80"/>
      <c r="AC745" s="80"/>
      <c r="AD745" s="80"/>
      <c r="AE745" s="80"/>
    </row>
    <row r="746" spans="24:31" x14ac:dyDescent="0.45">
      <c r="X746" s="4"/>
      <c r="Y746" s="80"/>
      <c r="Z746" s="80"/>
      <c r="AA746" s="80"/>
      <c r="AB746" s="80"/>
      <c r="AC746" s="80"/>
      <c r="AD746" s="80"/>
      <c r="AE746" s="80"/>
    </row>
    <row r="747" spans="24:31" x14ac:dyDescent="0.45">
      <c r="X747" s="4"/>
      <c r="Y747" s="80"/>
      <c r="Z747" s="80"/>
      <c r="AA747" s="80"/>
      <c r="AB747" s="80"/>
      <c r="AC747" s="80"/>
      <c r="AD747" s="80"/>
      <c r="AE747" s="80"/>
    </row>
    <row r="748" spans="24:31" x14ac:dyDescent="0.45">
      <c r="X748" s="4"/>
      <c r="Y748" s="80"/>
      <c r="Z748" s="80"/>
      <c r="AA748" s="80"/>
      <c r="AB748" s="80"/>
      <c r="AC748" s="80"/>
      <c r="AD748" s="80"/>
      <c r="AE748" s="80"/>
    </row>
    <row r="749" spans="24:31" x14ac:dyDescent="0.45">
      <c r="X749" s="4"/>
      <c r="Y749" s="80"/>
      <c r="Z749" s="80"/>
      <c r="AA749" s="80"/>
      <c r="AB749" s="80"/>
      <c r="AC749" s="80"/>
      <c r="AD749" s="80"/>
      <c r="AE749" s="80"/>
    </row>
    <row r="750" spans="24:31" x14ac:dyDescent="0.45">
      <c r="X750" s="4"/>
      <c r="Y750" s="80"/>
      <c r="Z750" s="80"/>
      <c r="AA750" s="80"/>
      <c r="AB750" s="80"/>
      <c r="AC750" s="80"/>
      <c r="AD750" s="80"/>
      <c r="AE750" s="80"/>
    </row>
    <row r="751" spans="24:31" x14ac:dyDescent="0.45">
      <c r="X751" s="4"/>
      <c r="Y751" s="80"/>
      <c r="Z751" s="80"/>
      <c r="AA751" s="80"/>
      <c r="AB751" s="80"/>
      <c r="AC751" s="80"/>
      <c r="AD751" s="80"/>
      <c r="AE751" s="80"/>
    </row>
    <row r="752" spans="24:31" x14ac:dyDescent="0.45">
      <c r="X752" s="4"/>
      <c r="Y752" s="80"/>
      <c r="Z752" s="80"/>
      <c r="AA752" s="80"/>
      <c r="AB752" s="80"/>
      <c r="AC752" s="80"/>
      <c r="AD752" s="80"/>
      <c r="AE752" s="80"/>
    </row>
    <row r="753" spans="24:31" x14ac:dyDescent="0.45">
      <c r="X753" s="4"/>
      <c r="Y753" s="80"/>
      <c r="Z753" s="80"/>
      <c r="AA753" s="80"/>
      <c r="AB753" s="80"/>
      <c r="AC753" s="80"/>
      <c r="AD753" s="80"/>
      <c r="AE753" s="80"/>
    </row>
    <row r="754" spans="24:31" x14ac:dyDescent="0.45">
      <c r="X754" s="4"/>
      <c r="Y754" s="80"/>
      <c r="Z754" s="80"/>
      <c r="AA754" s="80"/>
      <c r="AB754" s="80"/>
      <c r="AC754" s="80"/>
      <c r="AD754" s="80"/>
      <c r="AE754" s="80"/>
    </row>
    <row r="755" spans="24:31" x14ac:dyDescent="0.45">
      <c r="X755" s="4"/>
      <c r="Y755" s="80"/>
      <c r="Z755" s="80"/>
      <c r="AA755" s="80"/>
      <c r="AB755" s="80"/>
      <c r="AC755" s="80"/>
      <c r="AD755" s="80"/>
      <c r="AE755" s="80"/>
    </row>
    <row r="756" spans="24:31" x14ac:dyDescent="0.45">
      <c r="X756" s="4"/>
      <c r="Y756" s="80"/>
      <c r="Z756" s="80"/>
      <c r="AA756" s="80"/>
      <c r="AB756" s="80"/>
      <c r="AC756" s="80"/>
      <c r="AD756" s="80"/>
      <c r="AE756" s="80"/>
    </row>
    <row r="757" spans="24:31" x14ac:dyDescent="0.45">
      <c r="X757" s="4"/>
      <c r="Y757" s="80"/>
      <c r="Z757" s="80"/>
      <c r="AA757" s="80"/>
      <c r="AB757" s="80"/>
      <c r="AC757" s="80"/>
      <c r="AD757" s="80"/>
      <c r="AE757" s="80"/>
    </row>
    <row r="758" spans="24:31" x14ac:dyDescent="0.45">
      <c r="X758" s="4"/>
      <c r="Y758" s="80"/>
      <c r="Z758" s="80"/>
      <c r="AA758" s="80"/>
      <c r="AB758" s="80"/>
      <c r="AC758" s="80"/>
      <c r="AD758" s="80"/>
      <c r="AE758" s="80"/>
    </row>
    <row r="759" spans="24:31" x14ac:dyDescent="0.45">
      <c r="X759" s="4"/>
      <c r="Y759" s="80"/>
      <c r="Z759" s="80"/>
      <c r="AA759" s="80"/>
      <c r="AB759" s="80"/>
      <c r="AC759" s="80"/>
      <c r="AD759" s="80"/>
      <c r="AE759" s="80"/>
    </row>
    <row r="760" spans="24:31" x14ac:dyDescent="0.45">
      <c r="X760" s="4"/>
      <c r="Y760" s="80"/>
      <c r="Z760" s="80"/>
      <c r="AA760" s="80"/>
      <c r="AB760" s="80"/>
      <c r="AC760" s="80"/>
      <c r="AD760" s="80"/>
      <c r="AE760" s="80"/>
    </row>
    <row r="761" spans="24:31" x14ac:dyDescent="0.45">
      <c r="X761" s="4"/>
      <c r="Y761" s="80"/>
      <c r="Z761" s="80"/>
      <c r="AA761" s="80"/>
      <c r="AB761" s="80"/>
      <c r="AC761" s="80"/>
      <c r="AD761" s="80"/>
      <c r="AE761" s="80"/>
    </row>
    <row r="762" spans="24:31" x14ac:dyDescent="0.45">
      <c r="X762" s="4"/>
      <c r="Y762" s="80"/>
      <c r="Z762" s="80"/>
      <c r="AA762" s="80"/>
      <c r="AB762" s="80"/>
      <c r="AC762" s="80"/>
      <c r="AD762" s="80"/>
      <c r="AE762" s="80"/>
    </row>
    <row r="763" spans="24:31" x14ac:dyDescent="0.45">
      <c r="X763" s="4"/>
      <c r="Y763" s="80"/>
      <c r="Z763" s="80"/>
      <c r="AA763" s="80"/>
      <c r="AB763" s="80"/>
      <c r="AC763" s="80"/>
      <c r="AD763" s="80"/>
      <c r="AE763" s="80"/>
    </row>
    <row r="764" spans="24:31" x14ac:dyDescent="0.45">
      <c r="X764" s="4"/>
      <c r="Y764" s="80"/>
      <c r="Z764" s="80"/>
      <c r="AA764" s="80"/>
      <c r="AB764" s="80"/>
      <c r="AC764" s="80"/>
      <c r="AD764" s="80"/>
      <c r="AE764" s="80"/>
    </row>
    <row r="765" spans="24:31" x14ac:dyDescent="0.45">
      <c r="X765" s="4"/>
      <c r="Y765" s="80"/>
      <c r="Z765" s="80"/>
      <c r="AA765" s="80"/>
      <c r="AB765" s="80"/>
      <c r="AC765" s="80"/>
      <c r="AD765" s="80"/>
      <c r="AE765" s="80"/>
    </row>
    <row r="766" spans="24:31" x14ac:dyDescent="0.45">
      <c r="X766" s="4"/>
      <c r="Y766" s="80"/>
      <c r="Z766" s="80"/>
      <c r="AA766" s="80"/>
      <c r="AB766" s="80"/>
      <c r="AC766" s="80"/>
      <c r="AD766" s="80"/>
      <c r="AE766" s="80"/>
    </row>
    <row r="767" spans="24:31" x14ac:dyDescent="0.45">
      <c r="X767" s="4"/>
      <c r="Y767" s="80"/>
      <c r="Z767" s="80"/>
      <c r="AA767" s="80"/>
      <c r="AB767" s="80"/>
      <c r="AC767" s="80"/>
      <c r="AD767" s="80"/>
      <c r="AE767" s="80"/>
    </row>
    <row r="768" spans="24:31" x14ac:dyDescent="0.45">
      <c r="X768" s="4"/>
      <c r="Y768" s="80"/>
      <c r="Z768" s="80"/>
      <c r="AA768" s="80"/>
      <c r="AB768" s="80"/>
      <c r="AC768" s="80"/>
      <c r="AD768" s="80"/>
      <c r="AE768" s="80"/>
    </row>
    <row r="769" spans="24:31" x14ac:dyDescent="0.45">
      <c r="X769" s="4"/>
      <c r="Y769" s="80"/>
      <c r="Z769" s="80"/>
      <c r="AA769" s="80"/>
      <c r="AB769" s="80"/>
      <c r="AC769" s="80"/>
      <c r="AD769" s="80"/>
      <c r="AE769" s="80"/>
    </row>
    <row r="770" spans="24:31" x14ac:dyDescent="0.45">
      <c r="X770" s="4"/>
      <c r="Y770" s="80"/>
      <c r="Z770" s="80"/>
      <c r="AA770" s="80"/>
      <c r="AB770" s="80"/>
      <c r="AC770" s="80"/>
      <c r="AD770" s="80"/>
      <c r="AE770" s="80"/>
    </row>
    <row r="771" spans="24:31" x14ac:dyDescent="0.45">
      <c r="X771" s="4"/>
      <c r="Y771" s="80"/>
      <c r="Z771" s="80"/>
      <c r="AA771" s="80"/>
      <c r="AB771" s="80"/>
      <c r="AC771" s="80"/>
      <c r="AD771" s="80"/>
      <c r="AE771" s="80"/>
    </row>
    <row r="772" spans="24:31" x14ac:dyDescent="0.45">
      <c r="X772" s="4"/>
      <c r="Y772" s="80"/>
      <c r="Z772" s="80"/>
      <c r="AA772" s="80"/>
      <c r="AB772" s="80"/>
      <c r="AC772" s="80"/>
      <c r="AD772" s="80"/>
      <c r="AE772" s="80"/>
    </row>
    <row r="773" spans="24:31" x14ac:dyDescent="0.45">
      <c r="X773" s="4"/>
      <c r="Y773" s="80"/>
      <c r="Z773" s="80"/>
      <c r="AA773" s="80"/>
      <c r="AB773" s="80"/>
      <c r="AC773" s="80"/>
      <c r="AD773" s="80"/>
      <c r="AE773" s="80"/>
    </row>
    <row r="774" spans="24:31" x14ac:dyDescent="0.45">
      <c r="X774" s="4"/>
      <c r="Y774" s="80"/>
      <c r="Z774" s="80"/>
      <c r="AA774" s="80"/>
      <c r="AB774" s="80"/>
      <c r="AC774" s="80"/>
      <c r="AD774" s="80"/>
      <c r="AE774" s="80"/>
    </row>
    <row r="775" spans="24:31" x14ac:dyDescent="0.45">
      <c r="X775" s="4"/>
      <c r="Y775" s="80"/>
      <c r="Z775" s="80"/>
      <c r="AA775" s="80"/>
      <c r="AB775" s="80"/>
      <c r="AC775" s="80"/>
      <c r="AD775" s="80"/>
      <c r="AE775" s="80"/>
    </row>
    <row r="776" spans="24:31" x14ac:dyDescent="0.45">
      <c r="X776" s="4"/>
      <c r="Y776" s="80"/>
      <c r="Z776" s="80"/>
      <c r="AA776" s="80"/>
      <c r="AB776" s="80"/>
      <c r="AC776" s="80"/>
      <c r="AD776" s="80"/>
      <c r="AE776" s="80"/>
    </row>
    <row r="777" spans="24:31" x14ac:dyDescent="0.45">
      <c r="X777" s="4"/>
      <c r="Y777" s="80"/>
      <c r="Z777" s="80"/>
      <c r="AA777" s="80"/>
      <c r="AB777" s="80"/>
      <c r="AC777" s="80"/>
      <c r="AD777" s="80"/>
      <c r="AE777" s="80"/>
    </row>
    <row r="778" spans="24:31" x14ac:dyDescent="0.45">
      <c r="X778" s="4"/>
      <c r="Y778" s="80"/>
      <c r="Z778" s="80"/>
      <c r="AA778" s="80"/>
      <c r="AB778" s="80"/>
      <c r="AC778" s="80"/>
      <c r="AD778" s="80"/>
      <c r="AE778" s="80"/>
    </row>
    <row r="779" spans="24:31" x14ac:dyDescent="0.45">
      <c r="X779" s="4"/>
      <c r="Y779" s="80"/>
      <c r="Z779" s="80"/>
      <c r="AA779" s="80"/>
      <c r="AB779" s="80"/>
      <c r="AC779" s="80"/>
      <c r="AD779" s="80"/>
      <c r="AE779" s="80"/>
    </row>
    <row r="780" spans="24:31" x14ac:dyDescent="0.45">
      <c r="X780" s="4"/>
      <c r="Y780" s="80"/>
      <c r="Z780" s="80"/>
      <c r="AA780" s="80"/>
      <c r="AB780" s="80"/>
      <c r="AC780" s="80"/>
      <c r="AD780" s="80"/>
      <c r="AE780" s="80"/>
    </row>
    <row r="781" spans="24:31" x14ac:dyDescent="0.45">
      <c r="X781" s="4"/>
      <c r="Y781" s="80"/>
      <c r="Z781" s="80"/>
      <c r="AA781" s="80"/>
      <c r="AB781" s="80"/>
      <c r="AC781" s="80"/>
      <c r="AD781" s="80"/>
      <c r="AE781" s="80"/>
    </row>
    <row r="782" spans="24:31" x14ac:dyDescent="0.45">
      <c r="X782" s="4"/>
      <c r="Y782" s="80"/>
      <c r="Z782" s="80"/>
      <c r="AA782" s="80"/>
      <c r="AB782" s="80"/>
      <c r="AC782" s="80"/>
      <c r="AD782" s="80"/>
      <c r="AE782" s="80"/>
    </row>
    <row r="783" spans="24:31" x14ac:dyDescent="0.45">
      <c r="X783" s="4"/>
      <c r="Y783" s="80"/>
      <c r="Z783" s="80"/>
      <c r="AA783" s="80"/>
      <c r="AB783" s="80"/>
      <c r="AC783" s="80"/>
      <c r="AD783" s="80"/>
      <c r="AE783" s="80"/>
    </row>
    <row r="784" spans="24:31" x14ac:dyDescent="0.45">
      <c r="X784" s="4"/>
      <c r="Y784" s="80"/>
      <c r="Z784" s="80"/>
      <c r="AA784" s="80"/>
      <c r="AB784" s="80"/>
      <c r="AC784" s="80"/>
      <c r="AD784" s="80"/>
      <c r="AE784" s="80"/>
    </row>
    <row r="785" spans="24:31" x14ac:dyDescent="0.45">
      <c r="X785" s="4"/>
      <c r="Y785" s="80"/>
      <c r="Z785" s="80"/>
      <c r="AA785" s="80"/>
      <c r="AB785" s="80"/>
      <c r="AC785" s="80"/>
      <c r="AD785" s="80"/>
      <c r="AE785" s="80"/>
    </row>
    <row r="786" spans="24:31" x14ac:dyDescent="0.45">
      <c r="X786" s="4"/>
      <c r="Y786" s="80"/>
      <c r="Z786" s="80"/>
      <c r="AA786" s="80"/>
      <c r="AB786" s="80"/>
      <c r="AC786" s="80"/>
      <c r="AD786" s="80"/>
      <c r="AE786" s="80"/>
    </row>
    <row r="787" spans="24:31" x14ac:dyDescent="0.45">
      <c r="X787" s="4"/>
      <c r="Y787" s="80"/>
      <c r="Z787" s="80"/>
      <c r="AA787" s="80"/>
      <c r="AB787" s="80"/>
      <c r="AC787" s="80"/>
      <c r="AD787" s="80"/>
      <c r="AE787" s="80"/>
    </row>
    <row r="788" spans="24:31" x14ac:dyDescent="0.45">
      <c r="X788" s="4"/>
      <c r="Y788" s="80"/>
      <c r="Z788" s="80"/>
      <c r="AA788" s="80"/>
      <c r="AB788" s="80"/>
      <c r="AC788" s="80"/>
      <c r="AD788" s="80"/>
      <c r="AE788" s="80"/>
    </row>
    <row r="789" spans="24:31" x14ac:dyDescent="0.45">
      <c r="X789" s="4"/>
      <c r="Y789" s="80"/>
      <c r="Z789" s="80"/>
      <c r="AA789" s="80"/>
      <c r="AB789" s="80"/>
      <c r="AC789" s="80"/>
      <c r="AD789" s="80"/>
      <c r="AE789" s="80"/>
    </row>
    <row r="790" spans="24:31" x14ac:dyDescent="0.45">
      <c r="X790" s="4"/>
      <c r="Y790" s="80"/>
      <c r="Z790" s="80"/>
      <c r="AA790" s="80"/>
      <c r="AB790" s="80"/>
      <c r="AC790" s="80"/>
      <c r="AD790" s="80"/>
      <c r="AE790" s="80"/>
    </row>
    <row r="791" spans="24:31" x14ac:dyDescent="0.45">
      <c r="X791" s="4"/>
      <c r="Y791" s="80"/>
      <c r="Z791" s="80"/>
      <c r="AA791" s="80"/>
      <c r="AB791" s="80"/>
      <c r="AC791" s="80"/>
      <c r="AD791" s="80"/>
      <c r="AE791" s="80"/>
    </row>
    <row r="792" spans="24:31" x14ac:dyDescent="0.45">
      <c r="X792" s="4"/>
      <c r="Y792" s="80"/>
      <c r="Z792" s="80"/>
      <c r="AA792" s="80"/>
      <c r="AB792" s="80"/>
      <c r="AC792" s="80"/>
      <c r="AD792" s="80"/>
      <c r="AE792" s="80"/>
    </row>
    <row r="793" spans="24:31" x14ac:dyDescent="0.45">
      <c r="X793" s="4"/>
      <c r="Y793" s="80"/>
      <c r="Z793" s="80"/>
      <c r="AA793" s="80"/>
      <c r="AB793" s="80"/>
      <c r="AC793" s="80"/>
      <c r="AD793" s="80"/>
      <c r="AE793" s="80"/>
    </row>
    <row r="794" spans="24:31" x14ac:dyDescent="0.45">
      <c r="X794" s="4"/>
      <c r="Y794" s="80"/>
      <c r="Z794" s="80"/>
      <c r="AA794" s="80"/>
      <c r="AB794" s="80"/>
      <c r="AC794" s="80"/>
      <c r="AD794" s="80"/>
      <c r="AE794" s="80"/>
    </row>
    <row r="795" spans="24:31" x14ac:dyDescent="0.45">
      <c r="X795" s="4"/>
      <c r="Y795" s="80"/>
      <c r="Z795" s="80"/>
      <c r="AA795" s="80"/>
      <c r="AB795" s="80"/>
      <c r="AC795" s="80"/>
      <c r="AD795" s="80"/>
      <c r="AE795" s="80"/>
    </row>
    <row r="796" spans="24:31" x14ac:dyDescent="0.45">
      <c r="X796" s="4"/>
      <c r="Y796" s="80"/>
      <c r="Z796" s="80"/>
      <c r="AA796" s="80"/>
      <c r="AB796" s="80"/>
      <c r="AC796" s="80"/>
      <c r="AD796" s="80"/>
      <c r="AE796" s="80"/>
    </row>
    <row r="797" spans="24:31" x14ac:dyDescent="0.45">
      <c r="X797" s="4"/>
      <c r="Y797" s="80"/>
      <c r="Z797" s="80"/>
      <c r="AA797" s="80"/>
      <c r="AB797" s="80"/>
      <c r="AC797" s="80"/>
      <c r="AD797" s="80"/>
      <c r="AE797" s="80"/>
    </row>
    <row r="798" spans="24:31" x14ac:dyDescent="0.45">
      <c r="X798" s="4"/>
      <c r="Y798" s="80"/>
      <c r="Z798" s="80"/>
      <c r="AA798" s="80"/>
      <c r="AB798" s="80"/>
      <c r="AC798" s="80"/>
      <c r="AD798" s="80"/>
      <c r="AE798" s="80"/>
    </row>
    <row r="799" spans="24:31" x14ac:dyDescent="0.45">
      <c r="X799" s="4"/>
      <c r="Y799" s="80"/>
      <c r="Z799" s="80"/>
      <c r="AA799" s="80"/>
      <c r="AB799" s="80"/>
      <c r="AC799" s="80"/>
      <c r="AD799" s="80"/>
      <c r="AE799" s="80"/>
    </row>
    <row r="800" spans="24:31" x14ac:dyDescent="0.45">
      <c r="X800" s="4"/>
      <c r="Y800" s="80"/>
      <c r="Z800" s="80"/>
      <c r="AA800" s="80"/>
      <c r="AB800" s="80"/>
      <c r="AC800" s="80"/>
      <c r="AD800" s="80"/>
      <c r="AE800" s="80"/>
    </row>
    <row r="801" spans="24:31" x14ac:dyDescent="0.45">
      <c r="X801" s="4"/>
      <c r="Y801" s="80"/>
      <c r="Z801" s="80"/>
      <c r="AA801" s="80"/>
      <c r="AB801" s="80"/>
      <c r="AC801" s="80"/>
      <c r="AD801" s="80"/>
      <c r="AE801" s="80"/>
    </row>
    <row r="802" spans="24:31" x14ac:dyDescent="0.45">
      <c r="X802" s="4"/>
      <c r="Y802" s="80"/>
      <c r="Z802" s="80"/>
      <c r="AA802" s="80"/>
      <c r="AB802" s="80"/>
      <c r="AC802" s="80"/>
      <c r="AD802" s="80"/>
      <c r="AE802" s="80"/>
    </row>
    <row r="803" spans="24:31" x14ac:dyDescent="0.45">
      <c r="X803" s="4"/>
      <c r="Y803" s="80"/>
      <c r="Z803" s="80"/>
      <c r="AA803" s="80"/>
      <c r="AB803" s="80"/>
      <c r="AC803" s="80"/>
      <c r="AD803" s="80"/>
      <c r="AE803" s="80"/>
    </row>
    <row r="804" spans="24:31" x14ac:dyDescent="0.45">
      <c r="X804" s="4"/>
      <c r="Y804" s="80"/>
      <c r="Z804" s="80"/>
      <c r="AA804" s="80"/>
      <c r="AB804" s="80"/>
      <c r="AC804" s="80"/>
      <c r="AD804" s="80"/>
      <c r="AE804" s="80"/>
    </row>
    <row r="805" spans="24:31" x14ac:dyDescent="0.45">
      <c r="X805" s="4"/>
      <c r="Y805" s="80"/>
      <c r="Z805" s="80"/>
      <c r="AA805" s="80"/>
      <c r="AB805" s="80"/>
      <c r="AC805" s="80"/>
      <c r="AD805" s="80"/>
      <c r="AE805" s="80"/>
    </row>
    <row r="806" spans="24:31" x14ac:dyDescent="0.45">
      <c r="X806" s="4"/>
      <c r="Y806" s="80"/>
      <c r="Z806" s="80"/>
      <c r="AA806" s="80"/>
      <c r="AB806" s="80"/>
      <c r="AC806" s="80"/>
      <c r="AD806" s="80"/>
      <c r="AE806" s="80"/>
    </row>
    <row r="807" spans="24:31" x14ac:dyDescent="0.45">
      <c r="X807" s="4"/>
      <c r="Y807" s="80"/>
      <c r="Z807" s="80"/>
      <c r="AA807" s="80"/>
      <c r="AB807" s="80"/>
      <c r="AC807" s="80"/>
      <c r="AD807" s="80"/>
      <c r="AE807" s="80"/>
    </row>
    <row r="808" spans="24:31" x14ac:dyDescent="0.45">
      <c r="X808" s="4"/>
      <c r="Y808" s="80"/>
      <c r="Z808" s="80"/>
      <c r="AA808" s="80"/>
      <c r="AB808" s="80"/>
      <c r="AC808" s="80"/>
      <c r="AD808" s="80"/>
      <c r="AE808" s="80"/>
    </row>
    <row r="809" spans="24:31" x14ac:dyDescent="0.45">
      <c r="X809" s="4"/>
      <c r="Y809" s="80"/>
      <c r="Z809" s="80"/>
      <c r="AA809" s="80"/>
      <c r="AB809" s="80"/>
      <c r="AC809" s="80"/>
      <c r="AD809" s="80"/>
      <c r="AE809" s="80"/>
    </row>
    <row r="810" spans="24:31" x14ac:dyDescent="0.45">
      <c r="X810" s="4"/>
      <c r="Y810" s="80"/>
      <c r="Z810" s="80"/>
      <c r="AA810" s="80"/>
      <c r="AB810" s="80"/>
      <c r="AC810" s="80"/>
      <c r="AD810" s="80"/>
      <c r="AE810" s="80"/>
    </row>
    <row r="811" spans="24:31" x14ac:dyDescent="0.45">
      <c r="X811" s="4"/>
      <c r="Y811" s="80"/>
      <c r="Z811" s="80"/>
      <c r="AA811" s="80"/>
      <c r="AB811" s="80"/>
      <c r="AC811" s="80"/>
      <c r="AD811" s="80"/>
      <c r="AE811" s="80"/>
    </row>
    <row r="812" spans="24:31" x14ac:dyDescent="0.45">
      <c r="X812" s="4"/>
      <c r="Y812" s="80"/>
      <c r="Z812" s="80"/>
      <c r="AA812" s="80"/>
      <c r="AB812" s="80"/>
      <c r="AC812" s="80"/>
      <c r="AD812" s="80"/>
      <c r="AE812" s="80"/>
    </row>
    <row r="813" spans="24:31" x14ac:dyDescent="0.45">
      <c r="X813" s="4"/>
      <c r="Y813" s="80"/>
      <c r="Z813" s="80"/>
      <c r="AA813" s="80"/>
      <c r="AB813" s="80"/>
      <c r="AC813" s="80"/>
      <c r="AD813" s="80"/>
      <c r="AE813" s="80"/>
    </row>
    <row r="814" spans="24:31" x14ac:dyDescent="0.45">
      <c r="X814" s="4"/>
      <c r="Y814" s="80"/>
      <c r="Z814" s="80"/>
      <c r="AA814" s="80"/>
      <c r="AB814" s="80"/>
      <c r="AC814" s="80"/>
      <c r="AD814" s="80"/>
      <c r="AE814" s="80"/>
    </row>
    <row r="815" spans="24:31" x14ac:dyDescent="0.45">
      <c r="X815" s="4"/>
      <c r="Y815" s="80"/>
      <c r="Z815" s="80"/>
      <c r="AA815" s="80"/>
      <c r="AB815" s="80"/>
      <c r="AC815" s="80"/>
      <c r="AD815" s="80"/>
      <c r="AE815" s="80"/>
    </row>
    <row r="816" spans="24:31" x14ac:dyDescent="0.45">
      <c r="X816" s="4"/>
      <c r="Y816" s="80"/>
      <c r="Z816" s="80"/>
      <c r="AA816" s="80"/>
      <c r="AB816" s="80"/>
      <c r="AC816" s="80"/>
      <c r="AD816" s="80"/>
      <c r="AE816" s="80"/>
    </row>
    <row r="817" spans="24:31" x14ac:dyDescent="0.45">
      <c r="X817" s="4"/>
      <c r="Y817" s="80"/>
      <c r="Z817" s="80"/>
      <c r="AA817" s="80"/>
      <c r="AB817" s="80"/>
      <c r="AC817" s="80"/>
      <c r="AD817" s="80"/>
      <c r="AE817" s="80"/>
    </row>
    <row r="818" spans="24:31" x14ac:dyDescent="0.45">
      <c r="X818" s="4"/>
      <c r="Y818" s="80"/>
      <c r="Z818" s="80"/>
      <c r="AA818" s="80"/>
      <c r="AB818" s="80"/>
      <c r="AC818" s="80"/>
      <c r="AD818" s="80"/>
      <c r="AE818" s="80"/>
    </row>
    <row r="819" spans="24:31" x14ac:dyDescent="0.45">
      <c r="X819" s="4"/>
      <c r="Y819" s="80"/>
      <c r="Z819" s="80"/>
      <c r="AA819" s="80"/>
      <c r="AB819" s="80"/>
      <c r="AC819" s="80"/>
      <c r="AD819" s="80"/>
      <c r="AE819" s="80"/>
    </row>
    <row r="820" spans="24:31" x14ac:dyDescent="0.45">
      <c r="X820" s="4"/>
      <c r="Y820" s="80"/>
      <c r="Z820" s="80"/>
      <c r="AA820" s="80"/>
      <c r="AB820" s="80"/>
      <c r="AC820" s="80"/>
      <c r="AD820" s="80"/>
      <c r="AE820" s="80"/>
    </row>
    <row r="821" spans="24:31" x14ac:dyDescent="0.45">
      <c r="X821" s="4"/>
      <c r="Y821" s="80"/>
      <c r="Z821" s="80"/>
      <c r="AA821" s="80"/>
      <c r="AB821" s="80"/>
      <c r="AC821" s="80"/>
      <c r="AD821" s="80"/>
      <c r="AE821" s="80"/>
    </row>
    <row r="822" spans="24:31" x14ac:dyDescent="0.45">
      <c r="X822" s="4"/>
      <c r="Y822" s="80"/>
      <c r="Z822" s="80"/>
      <c r="AA822" s="80"/>
      <c r="AB822" s="80"/>
      <c r="AC822" s="80"/>
      <c r="AD822" s="80"/>
      <c r="AE822" s="80"/>
    </row>
    <row r="823" spans="24:31" x14ac:dyDescent="0.45">
      <c r="X823" s="4"/>
      <c r="Y823" s="80"/>
      <c r="Z823" s="80"/>
      <c r="AA823" s="80"/>
      <c r="AB823" s="80"/>
      <c r="AC823" s="80"/>
      <c r="AD823" s="80"/>
      <c r="AE823" s="80"/>
    </row>
    <row r="824" spans="24:31" x14ac:dyDescent="0.45">
      <c r="X824" s="4"/>
      <c r="Y824" s="80"/>
      <c r="Z824" s="80"/>
      <c r="AA824" s="80"/>
      <c r="AB824" s="80"/>
      <c r="AC824" s="80"/>
      <c r="AD824" s="80"/>
      <c r="AE824" s="80"/>
    </row>
    <row r="825" spans="24:31" x14ac:dyDescent="0.45">
      <c r="X825" s="4"/>
      <c r="Y825" s="80"/>
      <c r="Z825" s="80"/>
      <c r="AA825" s="80"/>
      <c r="AB825" s="80"/>
      <c r="AC825" s="80"/>
      <c r="AD825" s="80"/>
      <c r="AE825" s="80"/>
    </row>
    <row r="826" spans="24:31" x14ac:dyDescent="0.45">
      <c r="X826" s="4"/>
      <c r="Y826" s="80"/>
      <c r="Z826" s="80"/>
      <c r="AA826" s="80"/>
      <c r="AB826" s="80"/>
      <c r="AC826" s="80"/>
      <c r="AD826" s="80"/>
      <c r="AE826" s="80"/>
    </row>
    <row r="827" spans="24:31" x14ac:dyDescent="0.45">
      <c r="X827" s="4"/>
      <c r="Y827" s="80"/>
      <c r="Z827" s="80"/>
      <c r="AA827" s="80"/>
      <c r="AB827" s="80"/>
      <c r="AC827" s="80"/>
      <c r="AD827" s="80"/>
      <c r="AE827" s="80"/>
    </row>
    <row r="828" spans="24:31" x14ac:dyDescent="0.45">
      <c r="X828" s="4"/>
      <c r="Y828" s="80"/>
      <c r="Z828" s="80"/>
      <c r="AA828" s="80"/>
      <c r="AB828" s="80"/>
      <c r="AC828" s="80"/>
      <c r="AD828" s="80"/>
      <c r="AE828" s="80"/>
    </row>
    <row r="829" spans="24:31" x14ac:dyDescent="0.45">
      <c r="X829" s="4"/>
      <c r="Y829" s="80"/>
      <c r="Z829" s="80"/>
      <c r="AA829" s="80"/>
      <c r="AB829" s="80"/>
      <c r="AC829" s="80"/>
      <c r="AD829" s="80"/>
      <c r="AE829" s="80"/>
    </row>
    <row r="830" spans="24:31" x14ac:dyDescent="0.45">
      <c r="X830" s="4"/>
      <c r="Y830" s="80"/>
      <c r="Z830" s="80"/>
      <c r="AA830" s="80"/>
      <c r="AB830" s="80"/>
      <c r="AC830" s="80"/>
      <c r="AD830" s="80"/>
      <c r="AE830" s="80"/>
    </row>
    <row r="831" spans="24:31" x14ac:dyDescent="0.45">
      <c r="X831" s="4"/>
      <c r="Y831" s="80"/>
      <c r="Z831" s="80"/>
      <c r="AA831" s="80"/>
      <c r="AB831" s="80"/>
      <c r="AC831" s="80"/>
      <c r="AD831" s="80"/>
      <c r="AE831" s="80"/>
    </row>
    <row r="832" spans="24:31" x14ac:dyDescent="0.45">
      <c r="X832" s="4"/>
      <c r="Y832" s="80"/>
      <c r="Z832" s="80"/>
      <c r="AA832" s="80"/>
      <c r="AB832" s="80"/>
      <c r="AC832" s="80"/>
      <c r="AD832" s="80"/>
      <c r="AE832" s="80"/>
    </row>
    <row r="833" spans="24:31" x14ac:dyDescent="0.45">
      <c r="X833" s="4"/>
      <c r="Y833" s="80"/>
      <c r="Z833" s="80"/>
      <c r="AA833" s="80"/>
      <c r="AB833" s="80"/>
      <c r="AC833" s="80"/>
      <c r="AD833" s="80"/>
      <c r="AE833" s="80"/>
    </row>
    <row r="834" spans="24:31" x14ac:dyDescent="0.45">
      <c r="X834" s="4"/>
      <c r="Y834" s="80"/>
      <c r="Z834" s="80"/>
      <c r="AA834" s="80"/>
      <c r="AB834" s="80"/>
      <c r="AC834" s="80"/>
      <c r="AD834" s="80"/>
      <c r="AE834" s="80"/>
    </row>
    <row r="835" spans="24:31" x14ac:dyDescent="0.45">
      <c r="X835" s="4"/>
      <c r="Y835" s="80"/>
      <c r="Z835" s="80"/>
      <c r="AA835" s="80"/>
      <c r="AB835" s="80"/>
      <c r="AC835" s="80"/>
      <c r="AD835" s="80"/>
      <c r="AE835" s="80"/>
    </row>
    <row r="836" spans="24:31" x14ac:dyDescent="0.45">
      <c r="X836" s="4"/>
      <c r="Y836" s="80"/>
      <c r="Z836" s="80"/>
      <c r="AA836" s="80"/>
      <c r="AB836" s="80"/>
      <c r="AC836" s="80"/>
      <c r="AD836" s="80"/>
      <c r="AE836" s="80"/>
    </row>
    <row r="837" spans="24:31" x14ac:dyDescent="0.45">
      <c r="X837" s="4"/>
      <c r="Y837" s="80"/>
      <c r="Z837" s="80"/>
      <c r="AA837" s="80"/>
      <c r="AB837" s="80"/>
      <c r="AC837" s="80"/>
      <c r="AD837" s="80"/>
      <c r="AE837" s="80"/>
    </row>
    <row r="838" spans="24:31" x14ac:dyDescent="0.45">
      <c r="X838" s="4"/>
      <c r="Y838" s="80"/>
      <c r="Z838" s="80"/>
      <c r="AA838" s="80"/>
      <c r="AB838" s="80"/>
      <c r="AC838" s="80"/>
      <c r="AD838" s="80"/>
      <c r="AE838" s="80"/>
    </row>
    <row r="839" spans="24:31" x14ac:dyDescent="0.45">
      <c r="X839" s="4"/>
      <c r="Y839" s="80"/>
      <c r="Z839" s="80"/>
      <c r="AA839" s="80"/>
      <c r="AB839" s="80"/>
      <c r="AC839" s="80"/>
      <c r="AD839" s="80"/>
      <c r="AE839" s="80"/>
    </row>
    <row r="840" spans="24:31" x14ac:dyDescent="0.45">
      <c r="X840" s="4"/>
      <c r="Y840" s="80"/>
      <c r="Z840" s="80"/>
      <c r="AA840" s="80"/>
      <c r="AB840" s="80"/>
      <c r="AC840" s="80"/>
      <c r="AD840" s="80"/>
      <c r="AE840" s="80"/>
    </row>
    <row r="841" spans="24:31" x14ac:dyDescent="0.45">
      <c r="X841" s="4"/>
      <c r="Y841" s="80"/>
      <c r="Z841" s="80"/>
      <c r="AA841" s="80"/>
      <c r="AB841" s="80"/>
      <c r="AC841" s="80"/>
      <c r="AD841" s="80"/>
      <c r="AE841" s="80"/>
    </row>
    <row r="842" spans="24:31" x14ac:dyDescent="0.45">
      <c r="X842" s="4"/>
      <c r="Y842" s="80"/>
      <c r="Z842" s="80"/>
      <c r="AA842" s="80"/>
      <c r="AB842" s="80"/>
      <c r="AC842" s="80"/>
      <c r="AD842" s="80"/>
      <c r="AE842" s="80"/>
    </row>
    <row r="843" spans="24:31" x14ac:dyDescent="0.45">
      <c r="X843" s="4"/>
      <c r="Y843" s="80"/>
      <c r="Z843" s="80"/>
      <c r="AA843" s="80"/>
      <c r="AB843" s="80"/>
      <c r="AC843" s="80"/>
      <c r="AD843" s="80"/>
      <c r="AE843" s="80"/>
    </row>
    <row r="844" spans="24:31" x14ac:dyDescent="0.45">
      <c r="X844" s="4"/>
      <c r="Y844" s="80"/>
      <c r="Z844" s="80"/>
      <c r="AA844" s="80"/>
      <c r="AB844" s="80"/>
      <c r="AC844" s="80"/>
      <c r="AD844" s="80"/>
      <c r="AE844" s="80"/>
    </row>
    <row r="845" spans="24:31" x14ac:dyDescent="0.45">
      <c r="X845" s="4"/>
      <c r="Y845" s="80"/>
      <c r="Z845" s="80"/>
      <c r="AA845" s="80"/>
      <c r="AB845" s="80"/>
      <c r="AC845" s="80"/>
      <c r="AD845" s="80"/>
      <c r="AE845" s="80"/>
    </row>
    <row r="846" spans="24:31" x14ac:dyDescent="0.45">
      <c r="X846" s="4"/>
      <c r="Y846" s="80"/>
      <c r="Z846" s="80"/>
      <c r="AA846" s="80"/>
      <c r="AB846" s="80"/>
      <c r="AC846" s="80"/>
      <c r="AD846" s="80"/>
      <c r="AE846" s="80"/>
    </row>
    <row r="847" spans="24:31" x14ac:dyDescent="0.45">
      <c r="X847" s="4"/>
      <c r="Y847" s="80"/>
      <c r="Z847" s="80"/>
      <c r="AA847" s="80"/>
      <c r="AB847" s="80"/>
      <c r="AC847" s="80"/>
      <c r="AD847" s="80"/>
      <c r="AE847" s="80"/>
    </row>
    <row r="848" spans="24:31" x14ac:dyDescent="0.45">
      <c r="X848" s="4"/>
      <c r="Y848" s="80"/>
      <c r="Z848" s="80"/>
      <c r="AA848" s="80"/>
      <c r="AB848" s="80"/>
      <c r="AC848" s="80"/>
      <c r="AD848" s="80"/>
      <c r="AE848" s="80"/>
    </row>
    <row r="849" spans="24:31" x14ac:dyDescent="0.45">
      <c r="X849" s="4"/>
      <c r="Y849" s="80"/>
      <c r="Z849" s="80"/>
      <c r="AA849" s="80"/>
      <c r="AB849" s="80"/>
      <c r="AC849" s="80"/>
      <c r="AD849" s="80"/>
      <c r="AE849" s="80"/>
    </row>
    <row r="850" spans="24:31" x14ac:dyDescent="0.45">
      <c r="X850" s="4"/>
      <c r="Y850" s="80"/>
      <c r="Z850" s="80"/>
      <c r="AA850" s="80"/>
      <c r="AB850" s="80"/>
      <c r="AC850" s="80"/>
      <c r="AD850" s="80"/>
      <c r="AE850" s="80"/>
    </row>
    <row r="851" spans="24:31" x14ac:dyDescent="0.45">
      <c r="X851" s="4"/>
      <c r="Y851" s="80"/>
      <c r="Z851" s="80"/>
      <c r="AA851" s="80"/>
      <c r="AB851" s="80"/>
      <c r="AC851" s="80"/>
      <c r="AD851" s="80"/>
      <c r="AE851" s="80"/>
    </row>
    <row r="852" spans="24:31" x14ac:dyDescent="0.45">
      <c r="X852" s="4"/>
      <c r="Y852" s="80"/>
      <c r="Z852" s="80"/>
      <c r="AA852" s="80"/>
      <c r="AB852" s="80"/>
      <c r="AC852" s="80"/>
      <c r="AD852" s="80"/>
      <c r="AE852" s="80"/>
    </row>
    <row r="853" spans="24:31" x14ac:dyDescent="0.45">
      <c r="X853" s="4"/>
      <c r="Y853" s="80"/>
      <c r="Z853" s="80"/>
      <c r="AA853" s="80"/>
      <c r="AB853" s="80"/>
      <c r="AC853" s="80"/>
      <c r="AD853" s="80"/>
      <c r="AE853" s="80"/>
    </row>
    <row r="854" spans="24:31" x14ac:dyDescent="0.45">
      <c r="X854" s="4"/>
      <c r="Y854" s="80"/>
      <c r="Z854" s="80"/>
      <c r="AA854" s="80"/>
      <c r="AB854" s="80"/>
      <c r="AC854" s="80"/>
      <c r="AD854" s="80"/>
      <c r="AE854" s="80"/>
    </row>
    <row r="855" spans="24:31" x14ac:dyDescent="0.45">
      <c r="X855" s="4"/>
      <c r="Y855" s="80"/>
      <c r="Z855" s="80"/>
      <c r="AA855" s="80"/>
      <c r="AB855" s="80"/>
      <c r="AC855" s="80"/>
      <c r="AD855" s="80"/>
      <c r="AE855" s="80"/>
    </row>
    <row r="856" spans="24:31" x14ac:dyDescent="0.45">
      <c r="X856" s="4"/>
      <c r="Y856" s="80"/>
      <c r="Z856" s="80"/>
      <c r="AA856" s="80"/>
      <c r="AB856" s="80"/>
      <c r="AC856" s="80"/>
      <c r="AD856" s="80"/>
      <c r="AE856" s="80"/>
    </row>
    <row r="857" spans="24:31" x14ac:dyDescent="0.45">
      <c r="X857" s="4"/>
      <c r="Y857" s="80"/>
      <c r="Z857" s="80"/>
      <c r="AA857" s="80"/>
      <c r="AB857" s="80"/>
      <c r="AC857" s="80"/>
      <c r="AD857" s="80"/>
      <c r="AE857" s="80"/>
    </row>
    <row r="858" spans="24:31" x14ac:dyDescent="0.45">
      <c r="X858" s="4"/>
      <c r="Y858" s="80"/>
      <c r="Z858" s="80"/>
      <c r="AA858" s="80"/>
      <c r="AB858" s="80"/>
      <c r="AC858" s="80"/>
      <c r="AD858" s="80"/>
      <c r="AE858" s="80"/>
    </row>
    <row r="859" spans="24:31" x14ac:dyDescent="0.45">
      <c r="X859" s="4"/>
      <c r="Y859" s="80"/>
      <c r="Z859" s="80"/>
      <c r="AA859" s="80"/>
      <c r="AB859" s="80"/>
      <c r="AC859" s="80"/>
      <c r="AD859" s="80"/>
      <c r="AE859" s="80"/>
    </row>
    <row r="860" spans="24:31" x14ac:dyDescent="0.45">
      <c r="X860" s="4"/>
      <c r="Y860" s="80"/>
      <c r="Z860" s="80"/>
      <c r="AA860" s="80"/>
      <c r="AB860" s="80"/>
      <c r="AC860" s="80"/>
      <c r="AD860" s="80"/>
      <c r="AE860" s="80"/>
    </row>
    <row r="861" spans="24:31" x14ac:dyDescent="0.45">
      <c r="X861" s="4"/>
      <c r="Y861" s="80"/>
      <c r="Z861" s="80"/>
      <c r="AA861" s="80"/>
      <c r="AB861" s="80"/>
      <c r="AC861" s="80"/>
      <c r="AD861" s="80"/>
      <c r="AE861" s="80"/>
    </row>
    <row r="862" spans="24:31" x14ac:dyDescent="0.45">
      <c r="X862" s="4"/>
      <c r="Y862" s="80"/>
      <c r="Z862" s="80"/>
      <c r="AA862" s="80"/>
      <c r="AB862" s="80"/>
      <c r="AC862" s="80"/>
      <c r="AD862" s="80"/>
      <c r="AE862" s="80"/>
    </row>
    <row r="863" spans="24:31" x14ac:dyDescent="0.45">
      <c r="X863" s="4"/>
      <c r="Y863" s="80"/>
      <c r="Z863" s="80"/>
      <c r="AA863" s="80"/>
      <c r="AB863" s="80"/>
      <c r="AC863" s="80"/>
      <c r="AD863" s="80"/>
      <c r="AE863" s="80"/>
    </row>
    <row r="864" spans="24:31" x14ac:dyDescent="0.45">
      <c r="X864" s="4"/>
      <c r="Y864" s="80"/>
      <c r="Z864" s="80"/>
      <c r="AA864" s="80"/>
      <c r="AB864" s="80"/>
      <c r="AC864" s="80"/>
      <c r="AD864" s="80"/>
      <c r="AE864" s="80"/>
    </row>
    <row r="865" spans="24:31" x14ac:dyDescent="0.45">
      <c r="X865" s="4"/>
      <c r="Y865" s="80"/>
      <c r="Z865" s="80"/>
      <c r="AA865" s="80"/>
      <c r="AB865" s="80"/>
      <c r="AC865" s="80"/>
      <c r="AD865" s="80"/>
      <c r="AE865" s="80"/>
    </row>
    <row r="866" spans="24:31" x14ac:dyDescent="0.45">
      <c r="X866" s="4"/>
      <c r="Y866" s="80"/>
      <c r="Z866" s="80"/>
      <c r="AA866" s="80"/>
      <c r="AB866" s="80"/>
      <c r="AC866" s="80"/>
      <c r="AD866" s="80"/>
      <c r="AE866" s="80"/>
    </row>
    <row r="867" spans="24:31" x14ac:dyDescent="0.45">
      <c r="X867" s="4"/>
      <c r="Y867" s="80"/>
      <c r="Z867" s="80"/>
      <c r="AA867" s="80"/>
      <c r="AB867" s="80"/>
      <c r="AC867" s="80"/>
      <c r="AD867" s="80"/>
      <c r="AE867" s="80"/>
    </row>
    <row r="868" spans="24:31" x14ac:dyDescent="0.45">
      <c r="X868" s="4"/>
      <c r="Y868" s="80"/>
      <c r="Z868" s="80"/>
      <c r="AA868" s="80"/>
      <c r="AB868" s="80"/>
      <c r="AC868" s="80"/>
      <c r="AD868" s="80"/>
      <c r="AE868" s="80"/>
    </row>
    <row r="869" spans="24:31" x14ac:dyDescent="0.45">
      <c r="X869" s="4"/>
      <c r="Y869" s="80"/>
      <c r="Z869" s="80"/>
      <c r="AA869" s="80"/>
      <c r="AB869" s="80"/>
      <c r="AC869" s="80"/>
      <c r="AD869" s="80"/>
      <c r="AE869" s="80"/>
    </row>
    <row r="870" spans="24:31" x14ac:dyDescent="0.45">
      <c r="X870" s="4"/>
      <c r="Y870" s="80"/>
      <c r="Z870" s="80"/>
      <c r="AA870" s="80"/>
      <c r="AB870" s="80"/>
      <c r="AC870" s="80"/>
      <c r="AD870" s="80"/>
      <c r="AE870" s="80"/>
    </row>
    <row r="871" spans="24:31" x14ac:dyDescent="0.45">
      <c r="X871" s="4"/>
      <c r="Y871" s="80"/>
      <c r="Z871" s="80"/>
      <c r="AA871" s="80"/>
      <c r="AB871" s="80"/>
      <c r="AC871" s="80"/>
      <c r="AD871" s="80"/>
      <c r="AE871" s="80"/>
    </row>
    <row r="872" spans="24:31" x14ac:dyDescent="0.45">
      <c r="X872" s="4"/>
      <c r="Y872" s="80"/>
      <c r="Z872" s="80"/>
      <c r="AA872" s="80"/>
      <c r="AB872" s="80"/>
      <c r="AC872" s="80"/>
      <c r="AD872" s="80"/>
      <c r="AE872" s="80"/>
    </row>
    <row r="873" spans="24:31" x14ac:dyDescent="0.45">
      <c r="X873" s="4"/>
      <c r="Y873" s="80"/>
      <c r="Z873" s="80"/>
      <c r="AA873" s="80"/>
      <c r="AB873" s="80"/>
      <c r="AC873" s="80"/>
      <c r="AD873" s="80"/>
      <c r="AE873" s="80"/>
    </row>
    <row r="874" spans="24:31" x14ac:dyDescent="0.45">
      <c r="X874" s="4"/>
      <c r="Y874" s="80"/>
      <c r="Z874" s="80"/>
      <c r="AA874" s="80"/>
      <c r="AB874" s="80"/>
      <c r="AC874" s="80"/>
      <c r="AD874" s="80"/>
      <c r="AE874" s="80"/>
    </row>
    <row r="875" spans="24:31" x14ac:dyDescent="0.45">
      <c r="X875" s="4"/>
      <c r="Y875" s="80"/>
      <c r="Z875" s="80"/>
      <c r="AA875" s="80"/>
      <c r="AB875" s="80"/>
      <c r="AC875" s="80"/>
      <c r="AD875" s="80"/>
      <c r="AE875" s="80"/>
    </row>
    <row r="876" spans="24:31" x14ac:dyDescent="0.45">
      <c r="X876" s="4"/>
      <c r="Y876" s="80"/>
      <c r="Z876" s="80"/>
      <c r="AA876" s="80"/>
      <c r="AB876" s="80"/>
      <c r="AC876" s="80"/>
      <c r="AD876" s="80"/>
      <c r="AE876" s="80"/>
    </row>
    <row r="877" spans="24:31" x14ac:dyDescent="0.45">
      <c r="X877" s="4"/>
      <c r="Y877" s="80"/>
      <c r="Z877" s="80"/>
      <c r="AA877" s="80"/>
      <c r="AB877" s="80"/>
      <c r="AC877" s="80"/>
      <c r="AD877" s="80"/>
      <c r="AE877" s="80"/>
    </row>
    <row r="878" spans="24:31" x14ac:dyDescent="0.45">
      <c r="X878" s="4"/>
      <c r="Y878" s="80"/>
      <c r="Z878" s="80"/>
      <c r="AA878" s="80"/>
      <c r="AB878" s="80"/>
      <c r="AC878" s="80"/>
      <c r="AD878" s="80"/>
      <c r="AE878" s="80"/>
    </row>
    <row r="879" spans="24:31" x14ac:dyDescent="0.45">
      <c r="X879" s="4"/>
      <c r="Y879" s="80"/>
      <c r="Z879" s="80"/>
      <c r="AA879" s="80"/>
      <c r="AB879" s="80"/>
      <c r="AC879" s="80"/>
      <c r="AD879" s="80"/>
      <c r="AE879" s="80"/>
    </row>
    <row r="880" spans="24:31" x14ac:dyDescent="0.45">
      <c r="X880" s="4"/>
      <c r="Y880" s="80"/>
      <c r="Z880" s="80"/>
      <c r="AA880" s="80"/>
      <c r="AB880" s="80"/>
      <c r="AC880" s="80"/>
      <c r="AD880" s="80"/>
      <c r="AE880" s="80"/>
    </row>
    <row r="881" spans="24:31" x14ac:dyDescent="0.45">
      <c r="X881" s="4"/>
      <c r="Y881" s="80"/>
      <c r="Z881" s="80"/>
      <c r="AA881" s="80"/>
      <c r="AB881" s="80"/>
      <c r="AC881" s="80"/>
      <c r="AD881" s="80"/>
      <c r="AE881" s="80"/>
    </row>
    <row r="882" spans="24:31" x14ac:dyDescent="0.45">
      <c r="X882" s="4"/>
      <c r="Y882" s="80"/>
      <c r="Z882" s="80"/>
      <c r="AA882" s="80"/>
      <c r="AB882" s="80"/>
      <c r="AC882" s="80"/>
      <c r="AD882" s="80"/>
      <c r="AE882" s="80"/>
    </row>
    <row r="883" spans="24:31" x14ac:dyDescent="0.45">
      <c r="X883" s="4"/>
      <c r="Y883" s="80"/>
      <c r="Z883" s="80"/>
      <c r="AA883" s="80"/>
      <c r="AB883" s="80"/>
      <c r="AC883" s="80"/>
      <c r="AD883" s="80"/>
      <c r="AE883" s="80"/>
    </row>
    <row r="884" spans="24:31" x14ac:dyDescent="0.45">
      <c r="X884" s="4"/>
      <c r="Y884" s="80"/>
      <c r="Z884" s="80"/>
      <c r="AA884" s="80"/>
      <c r="AB884" s="80"/>
      <c r="AC884" s="80"/>
      <c r="AD884" s="80"/>
      <c r="AE884" s="80"/>
    </row>
    <row r="885" spans="24:31" x14ac:dyDescent="0.45">
      <c r="X885" s="4"/>
      <c r="Y885" s="80"/>
      <c r="Z885" s="80"/>
      <c r="AA885" s="80"/>
      <c r="AB885" s="80"/>
      <c r="AC885" s="80"/>
      <c r="AD885" s="80"/>
      <c r="AE885" s="80"/>
    </row>
    <row r="886" spans="24:31" x14ac:dyDescent="0.45">
      <c r="X886" s="4"/>
      <c r="Y886" s="80"/>
      <c r="Z886" s="80"/>
      <c r="AA886" s="80"/>
      <c r="AB886" s="80"/>
      <c r="AC886" s="80"/>
      <c r="AD886" s="80"/>
      <c r="AE886" s="80"/>
    </row>
    <row r="887" spans="24:31" x14ac:dyDescent="0.45">
      <c r="X887" s="4"/>
      <c r="Y887" s="80"/>
      <c r="Z887" s="80"/>
      <c r="AA887" s="80"/>
      <c r="AB887" s="80"/>
      <c r="AC887" s="80"/>
      <c r="AD887" s="80"/>
      <c r="AE887" s="80"/>
    </row>
    <row r="888" spans="24:31" x14ac:dyDescent="0.45">
      <c r="X888" s="4"/>
      <c r="Y888" s="80"/>
      <c r="Z888" s="80"/>
      <c r="AA888" s="80"/>
      <c r="AB888" s="80"/>
      <c r="AC888" s="80"/>
      <c r="AD888" s="80"/>
      <c r="AE888" s="80"/>
    </row>
    <row r="889" spans="24:31" x14ac:dyDescent="0.45">
      <c r="X889" s="4"/>
      <c r="Y889" s="80"/>
      <c r="Z889" s="80"/>
      <c r="AA889" s="80"/>
      <c r="AB889" s="80"/>
      <c r="AC889" s="80"/>
      <c r="AD889" s="80"/>
      <c r="AE889" s="80"/>
    </row>
    <row r="890" spans="24:31" x14ac:dyDescent="0.45">
      <c r="X890" s="4"/>
      <c r="Y890" s="80"/>
      <c r="Z890" s="80"/>
      <c r="AA890" s="80"/>
      <c r="AB890" s="80"/>
      <c r="AC890" s="80"/>
      <c r="AD890" s="80"/>
      <c r="AE890" s="80"/>
    </row>
    <row r="891" spans="24:31" x14ac:dyDescent="0.45">
      <c r="X891" s="4"/>
      <c r="Y891" s="80"/>
      <c r="Z891" s="80"/>
      <c r="AA891" s="80"/>
      <c r="AB891" s="80"/>
      <c r="AC891" s="80"/>
      <c r="AD891" s="80"/>
      <c r="AE891" s="80"/>
    </row>
    <row r="892" spans="24:31" x14ac:dyDescent="0.45">
      <c r="X892" s="4"/>
      <c r="Y892" s="80"/>
      <c r="Z892" s="80"/>
      <c r="AA892" s="80"/>
      <c r="AB892" s="80"/>
      <c r="AC892" s="80"/>
      <c r="AD892" s="80"/>
      <c r="AE892" s="80"/>
    </row>
    <row r="893" spans="24:31" x14ac:dyDescent="0.45">
      <c r="X893" s="4"/>
      <c r="Y893" s="80"/>
      <c r="Z893" s="80"/>
      <c r="AA893" s="80"/>
      <c r="AB893" s="80"/>
      <c r="AC893" s="80"/>
      <c r="AD893" s="80"/>
      <c r="AE893" s="80"/>
    </row>
    <row r="894" spans="24:31" x14ac:dyDescent="0.45">
      <c r="X894" s="4"/>
      <c r="Y894" s="80"/>
      <c r="Z894" s="80"/>
      <c r="AA894" s="80"/>
      <c r="AB894" s="80"/>
      <c r="AC894" s="80"/>
      <c r="AD894" s="80"/>
      <c r="AE894" s="80"/>
    </row>
    <row r="895" spans="24:31" x14ac:dyDescent="0.45">
      <c r="X895" s="4"/>
      <c r="Y895" s="80"/>
      <c r="Z895" s="80"/>
      <c r="AA895" s="80"/>
      <c r="AB895" s="80"/>
      <c r="AC895" s="80"/>
      <c r="AD895" s="80"/>
      <c r="AE895" s="80"/>
    </row>
    <row r="896" spans="24:31" x14ac:dyDescent="0.45">
      <c r="X896" s="4"/>
      <c r="Y896" s="80"/>
      <c r="Z896" s="80"/>
      <c r="AA896" s="80"/>
      <c r="AB896" s="80"/>
      <c r="AC896" s="80"/>
      <c r="AD896" s="80"/>
      <c r="AE896" s="80"/>
    </row>
    <row r="897" spans="24:31" x14ac:dyDescent="0.45">
      <c r="X897" s="4"/>
      <c r="Y897" s="80"/>
      <c r="Z897" s="80"/>
      <c r="AA897" s="80"/>
      <c r="AB897" s="80"/>
      <c r="AC897" s="80"/>
      <c r="AD897" s="80"/>
      <c r="AE897" s="80"/>
    </row>
    <row r="898" spans="24:31" x14ac:dyDescent="0.45">
      <c r="X898" s="4"/>
      <c r="Y898" s="80"/>
      <c r="Z898" s="80"/>
      <c r="AA898" s="80"/>
      <c r="AB898" s="80"/>
      <c r="AC898" s="80"/>
      <c r="AD898" s="80"/>
      <c r="AE898" s="80"/>
    </row>
    <row r="899" spans="24:31" x14ac:dyDescent="0.45">
      <c r="X899" s="4"/>
      <c r="Y899" s="80"/>
      <c r="Z899" s="80"/>
      <c r="AA899" s="80"/>
      <c r="AB899" s="80"/>
      <c r="AC899" s="80"/>
      <c r="AD899" s="80"/>
      <c r="AE899" s="80"/>
    </row>
    <row r="900" spans="24:31" x14ac:dyDescent="0.45">
      <c r="X900" s="4"/>
      <c r="Y900" s="80"/>
      <c r="Z900" s="80"/>
      <c r="AA900" s="80"/>
      <c r="AB900" s="80"/>
      <c r="AC900" s="80"/>
      <c r="AD900" s="80"/>
      <c r="AE900" s="80"/>
    </row>
    <row r="901" spans="24:31" x14ac:dyDescent="0.45">
      <c r="X901" s="4"/>
      <c r="Y901" s="80"/>
      <c r="Z901" s="80"/>
      <c r="AA901" s="80"/>
      <c r="AB901" s="80"/>
      <c r="AC901" s="80"/>
      <c r="AD901" s="80"/>
      <c r="AE901" s="80"/>
    </row>
    <row r="902" spans="24:31" x14ac:dyDescent="0.45">
      <c r="X902" s="4"/>
      <c r="Y902" s="80"/>
      <c r="Z902" s="80"/>
      <c r="AA902" s="80"/>
      <c r="AB902" s="80"/>
      <c r="AC902" s="80"/>
      <c r="AD902" s="80"/>
      <c r="AE902" s="80"/>
    </row>
    <row r="903" spans="24:31" x14ac:dyDescent="0.45">
      <c r="X903" s="4"/>
      <c r="Y903" s="80"/>
      <c r="Z903" s="80"/>
      <c r="AA903" s="80"/>
      <c r="AB903" s="80"/>
      <c r="AC903" s="80"/>
      <c r="AD903" s="80"/>
      <c r="AE903" s="80"/>
    </row>
    <row r="904" spans="24:31" x14ac:dyDescent="0.45">
      <c r="X904" s="4"/>
      <c r="Y904" s="80"/>
      <c r="Z904" s="80"/>
      <c r="AA904" s="80"/>
      <c r="AB904" s="80"/>
      <c r="AC904" s="80"/>
      <c r="AD904" s="80"/>
      <c r="AE904" s="80"/>
    </row>
    <row r="905" spans="24:31" x14ac:dyDescent="0.45">
      <c r="X905" s="4"/>
      <c r="Y905" s="80"/>
      <c r="Z905" s="80"/>
      <c r="AA905" s="80"/>
      <c r="AB905" s="80"/>
      <c r="AC905" s="80"/>
      <c r="AD905" s="80"/>
      <c r="AE905" s="80"/>
    </row>
    <row r="906" spans="24:31" x14ac:dyDescent="0.45">
      <c r="X906" s="4"/>
      <c r="Y906" s="80"/>
      <c r="Z906" s="80"/>
      <c r="AA906" s="80"/>
      <c r="AB906" s="80"/>
      <c r="AC906" s="80"/>
      <c r="AD906" s="80"/>
      <c r="AE906" s="80"/>
    </row>
    <row r="907" spans="24:31" x14ac:dyDescent="0.45">
      <c r="X907" s="4"/>
      <c r="Y907" s="80"/>
      <c r="Z907" s="80"/>
      <c r="AA907" s="80"/>
      <c r="AB907" s="80"/>
      <c r="AC907" s="80"/>
      <c r="AD907" s="80"/>
      <c r="AE907" s="80"/>
    </row>
    <row r="908" spans="24:31" x14ac:dyDescent="0.45">
      <c r="X908" s="4"/>
      <c r="Y908" s="80"/>
      <c r="Z908" s="80"/>
      <c r="AA908" s="80"/>
      <c r="AB908" s="80"/>
      <c r="AC908" s="80"/>
      <c r="AD908" s="80"/>
      <c r="AE908" s="80"/>
    </row>
    <row r="909" spans="24:31" x14ac:dyDescent="0.45">
      <c r="X909" s="4"/>
      <c r="Y909" s="80"/>
      <c r="Z909" s="80"/>
      <c r="AA909" s="80"/>
      <c r="AB909" s="80"/>
      <c r="AC909" s="80"/>
      <c r="AD909" s="80"/>
      <c r="AE909" s="80"/>
    </row>
    <row r="910" spans="24:31" x14ac:dyDescent="0.45">
      <c r="X910" s="4"/>
      <c r="Y910" s="80"/>
      <c r="Z910" s="80"/>
      <c r="AA910" s="80"/>
      <c r="AB910" s="80"/>
      <c r="AC910" s="80"/>
      <c r="AD910" s="80"/>
      <c r="AE910" s="80"/>
    </row>
    <row r="911" spans="24:31" x14ac:dyDescent="0.45">
      <c r="X911" s="4"/>
      <c r="Y911" s="80"/>
      <c r="Z911" s="80"/>
      <c r="AA911" s="80"/>
      <c r="AB911" s="80"/>
      <c r="AC911" s="80"/>
      <c r="AD911" s="80"/>
      <c r="AE911" s="80"/>
    </row>
    <row r="912" spans="24:31" x14ac:dyDescent="0.45">
      <c r="X912" s="4"/>
      <c r="Y912" s="80"/>
      <c r="Z912" s="80"/>
      <c r="AA912" s="80"/>
      <c r="AB912" s="80"/>
      <c r="AC912" s="80"/>
      <c r="AD912" s="80"/>
      <c r="AE912" s="80"/>
    </row>
    <row r="913" spans="24:31" x14ac:dyDescent="0.45">
      <c r="X913" s="4"/>
      <c r="Y913" s="80"/>
      <c r="Z913" s="80"/>
      <c r="AA913" s="80"/>
      <c r="AB913" s="80"/>
      <c r="AC913" s="80"/>
      <c r="AD913" s="80"/>
      <c r="AE913" s="80"/>
    </row>
    <row r="914" spans="24:31" x14ac:dyDescent="0.45">
      <c r="X914" s="4"/>
      <c r="Y914" s="80"/>
      <c r="Z914" s="80"/>
      <c r="AA914" s="80"/>
      <c r="AB914" s="80"/>
      <c r="AC914" s="80"/>
      <c r="AD914" s="80"/>
      <c r="AE914" s="80"/>
    </row>
    <row r="915" spans="24:31" x14ac:dyDescent="0.45">
      <c r="X915" s="4"/>
      <c r="Y915" s="80"/>
      <c r="Z915" s="80"/>
      <c r="AA915" s="80"/>
      <c r="AB915" s="80"/>
      <c r="AC915" s="80"/>
      <c r="AD915" s="80"/>
      <c r="AE915" s="80"/>
    </row>
    <row r="916" spans="24:31" x14ac:dyDescent="0.45">
      <c r="X916" s="4"/>
      <c r="Y916" s="80"/>
      <c r="Z916" s="80"/>
      <c r="AA916" s="80"/>
      <c r="AB916" s="80"/>
      <c r="AC916" s="80"/>
      <c r="AD916" s="80"/>
      <c r="AE916" s="80"/>
    </row>
    <row r="917" spans="24:31" x14ac:dyDescent="0.45">
      <c r="X917" s="4"/>
      <c r="Y917" s="80"/>
      <c r="Z917" s="80"/>
      <c r="AA917" s="80"/>
      <c r="AB917" s="80"/>
      <c r="AC917" s="80"/>
      <c r="AD917" s="80"/>
      <c r="AE917" s="80"/>
    </row>
    <row r="918" spans="24:31" x14ac:dyDescent="0.45">
      <c r="X918" s="4"/>
      <c r="Y918" s="80"/>
      <c r="Z918" s="80"/>
      <c r="AA918" s="80"/>
      <c r="AB918" s="80"/>
      <c r="AC918" s="80"/>
      <c r="AD918" s="80"/>
      <c r="AE918" s="80"/>
    </row>
    <row r="919" spans="24:31" x14ac:dyDescent="0.45">
      <c r="X919" s="4"/>
      <c r="Y919" s="80"/>
      <c r="Z919" s="80"/>
      <c r="AA919" s="80"/>
      <c r="AB919" s="80"/>
      <c r="AC919" s="80"/>
      <c r="AD919" s="80"/>
      <c r="AE919" s="80"/>
    </row>
    <row r="920" spans="24:31" x14ac:dyDescent="0.45">
      <c r="X920" s="4"/>
      <c r="Y920" s="80"/>
      <c r="Z920" s="80"/>
      <c r="AA920" s="80"/>
      <c r="AB920" s="80"/>
      <c r="AC920" s="80"/>
      <c r="AD920" s="80"/>
      <c r="AE920" s="80"/>
    </row>
    <row r="921" spans="24:31" x14ac:dyDescent="0.45">
      <c r="X921" s="4"/>
      <c r="Y921" s="80"/>
      <c r="Z921" s="80"/>
      <c r="AA921" s="80"/>
      <c r="AB921" s="80"/>
      <c r="AC921" s="80"/>
      <c r="AD921" s="80"/>
      <c r="AE921" s="80"/>
    </row>
    <row r="922" spans="24:31" x14ac:dyDescent="0.45">
      <c r="X922" s="4"/>
      <c r="Y922" s="80"/>
      <c r="Z922" s="80"/>
      <c r="AA922" s="80"/>
      <c r="AB922" s="80"/>
      <c r="AC922" s="80"/>
      <c r="AD922" s="80"/>
      <c r="AE922" s="80"/>
    </row>
    <row r="923" spans="24:31" x14ac:dyDescent="0.45">
      <c r="X923" s="4"/>
      <c r="Y923" s="80"/>
      <c r="Z923" s="80"/>
      <c r="AA923" s="80"/>
      <c r="AB923" s="80"/>
      <c r="AC923" s="80"/>
      <c r="AD923" s="80"/>
      <c r="AE923" s="80"/>
    </row>
    <row r="924" spans="24:31" x14ac:dyDescent="0.45">
      <c r="X924" s="4"/>
      <c r="Y924" s="80"/>
      <c r="Z924" s="80"/>
      <c r="AA924" s="80"/>
      <c r="AB924" s="80"/>
      <c r="AC924" s="80"/>
      <c r="AD924" s="80"/>
      <c r="AE924" s="80"/>
    </row>
    <row r="925" spans="24:31" x14ac:dyDescent="0.45">
      <c r="X925" s="4"/>
      <c r="Y925" s="80"/>
      <c r="Z925" s="80"/>
      <c r="AA925" s="80"/>
      <c r="AB925" s="80"/>
      <c r="AC925" s="80"/>
      <c r="AD925" s="80"/>
      <c r="AE925" s="80"/>
    </row>
    <row r="926" spans="24:31" x14ac:dyDescent="0.45">
      <c r="X926" s="4"/>
      <c r="Y926" s="80"/>
      <c r="Z926" s="80"/>
      <c r="AA926" s="80"/>
      <c r="AB926" s="80"/>
      <c r="AC926" s="80"/>
      <c r="AD926" s="80"/>
      <c r="AE926" s="80"/>
    </row>
    <row r="927" spans="24:31" x14ac:dyDescent="0.45">
      <c r="X927" s="4"/>
      <c r="Y927" s="80"/>
      <c r="Z927" s="80"/>
      <c r="AA927" s="80"/>
      <c r="AB927" s="80"/>
      <c r="AC927" s="80"/>
      <c r="AD927" s="80"/>
      <c r="AE927" s="80"/>
    </row>
    <row r="928" spans="24:31" x14ac:dyDescent="0.45">
      <c r="X928" s="4"/>
      <c r="Y928" s="80"/>
      <c r="Z928" s="80"/>
      <c r="AA928" s="80"/>
      <c r="AB928" s="80"/>
      <c r="AC928" s="80"/>
      <c r="AD928" s="80"/>
      <c r="AE928" s="80"/>
    </row>
    <row r="929" spans="24:31" x14ac:dyDescent="0.45">
      <c r="X929" s="4"/>
      <c r="Y929" s="80"/>
      <c r="Z929" s="80"/>
      <c r="AA929" s="80"/>
      <c r="AB929" s="80"/>
      <c r="AC929" s="80"/>
      <c r="AD929" s="80"/>
      <c r="AE929" s="80"/>
    </row>
    <row r="930" spans="24:31" x14ac:dyDescent="0.45">
      <c r="X930" s="4"/>
      <c r="Y930" s="80"/>
      <c r="Z930" s="80"/>
      <c r="AA930" s="80"/>
      <c r="AB930" s="80"/>
      <c r="AC930" s="80"/>
      <c r="AD930" s="80"/>
      <c r="AE930" s="80"/>
    </row>
    <row r="931" spans="24:31" x14ac:dyDescent="0.45">
      <c r="X931" s="4"/>
      <c r="Y931" s="80"/>
      <c r="Z931" s="80"/>
      <c r="AA931" s="80"/>
      <c r="AB931" s="80"/>
      <c r="AC931" s="80"/>
      <c r="AD931" s="80"/>
      <c r="AE931" s="80"/>
    </row>
    <row r="932" spans="24:31" x14ac:dyDescent="0.45">
      <c r="X932" s="4"/>
      <c r="Y932" s="80"/>
      <c r="Z932" s="80"/>
      <c r="AA932" s="80"/>
      <c r="AB932" s="80"/>
      <c r="AC932" s="80"/>
      <c r="AD932" s="80"/>
      <c r="AE932" s="80"/>
    </row>
    <row r="933" spans="24:31" x14ac:dyDescent="0.45">
      <c r="X933" s="4"/>
      <c r="Y933" s="80"/>
      <c r="Z933" s="80"/>
      <c r="AA933" s="80"/>
      <c r="AB933" s="80"/>
      <c r="AC933" s="80"/>
      <c r="AD933" s="80"/>
      <c r="AE933" s="80"/>
    </row>
    <row r="934" spans="24:31" x14ac:dyDescent="0.45">
      <c r="X934" s="4"/>
      <c r="Y934" s="80"/>
      <c r="Z934" s="80"/>
      <c r="AA934" s="80"/>
      <c r="AB934" s="80"/>
      <c r="AC934" s="80"/>
      <c r="AD934" s="80"/>
      <c r="AE934" s="80"/>
    </row>
    <row r="935" spans="24:31" x14ac:dyDescent="0.45">
      <c r="X935" s="4"/>
      <c r="Y935" s="80"/>
      <c r="Z935" s="80"/>
      <c r="AA935" s="80"/>
      <c r="AB935" s="80"/>
      <c r="AC935" s="80"/>
      <c r="AD935" s="80"/>
      <c r="AE935" s="80"/>
    </row>
    <row r="936" spans="24:31" x14ac:dyDescent="0.45">
      <c r="X936" s="4"/>
      <c r="Y936" s="80"/>
      <c r="Z936" s="80"/>
      <c r="AA936" s="80"/>
      <c r="AB936" s="80"/>
      <c r="AC936" s="80"/>
      <c r="AD936" s="80"/>
      <c r="AE936" s="80"/>
    </row>
    <row r="937" spans="24:31" x14ac:dyDescent="0.45">
      <c r="X937" s="4"/>
      <c r="Y937" s="80"/>
      <c r="Z937" s="80"/>
      <c r="AA937" s="80"/>
      <c r="AB937" s="80"/>
      <c r="AC937" s="80"/>
      <c r="AD937" s="80"/>
      <c r="AE937" s="80"/>
    </row>
    <row r="938" spans="24:31" x14ac:dyDescent="0.45">
      <c r="X938" s="4"/>
      <c r="Y938" s="80"/>
      <c r="Z938" s="80"/>
      <c r="AA938" s="80"/>
      <c r="AB938" s="80"/>
      <c r="AC938" s="80"/>
      <c r="AD938" s="80"/>
      <c r="AE938" s="80"/>
    </row>
    <row r="939" spans="24:31" x14ac:dyDescent="0.45">
      <c r="X939" s="4"/>
      <c r="Y939" s="80"/>
      <c r="Z939" s="80"/>
      <c r="AA939" s="80"/>
      <c r="AB939" s="80"/>
      <c r="AC939" s="80"/>
      <c r="AD939" s="80"/>
      <c r="AE939" s="80"/>
    </row>
    <row r="940" spans="24:31" x14ac:dyDescent="0.45">
      <c r="X940" s="4"/>
      <c r="Y940" s="80"/>
      <c r="Z940" s="80"/>
      <c r="AA940" s="80"/>
      <c r="AB940" s="80"/>
      <c r="AC940" s="80"/>
      <c r="AD940" s="80"/>
      <c r="AE940" s="80"/>
    </row>
    <row r="941" spans="24:31" x14ac:dyDescent="0.45">
      <c r="X941" s="4"/>
      <c r="Y941" s="80"/>
      <c r="Z941" s="80"/>
      <c r="AA941" s="80"/>
      <c r="AB941" s="80"/>
      <c r="AC941" s="80"/>
      <c r="AD941" s="80"/>
      <c r="AE941" s="80"/>
    </row>
    <row r="942" spans="24:31" x14ac:dyDescent="0.45">
      <c r="X942" s="4"/>
      <c r="Y942" s="80"/>
      <c r="Z942" s="80"/>
      <c r="AA942" s="80"/>
      <c r="AB942" s="80"/>
      <c r="AC942" s="80"/>
      <c r="AD942" s="80"/>
      <c r="AE942" s="80"/>
    </row>
    <row r="943" spans="24:31" x14ac:dyDescent="0.45">
      <c r="X943" s="4"/>
      <c r="Y943" s="80"/>
      <c r="Z943" s="80"/>
      <c r="AA943" s="80"/>
      <c r="AB943" s="80"/>
      <c r="AC943" s="80"/>
      <c r="AD943" s="80"/>
      <c r="AE943" s="80"/>
    </row>
    <row r="944" spans="24:31" x14ac:dyDescent="0.45">
      <c r="X944" s="4"/>
      <c r="Y944" s="80"/>
      <c r="Z944" s="80"/>
      <c r="AA944" s="80"/>
      <c r="AB944" s="80"/>
      <c r="AC944" s="80"/>
      <c r="AD944" s="80"/>
      <c r="AE944" s="80"/>
    </row>
    <row r="945" spans="24:31" x14ac:dyDescent="0.45">
      <c r="X945" s="4"/>
      <c r="Y945" s="80"/>
      <c r="Z945" s="80"/>
      <c r="AA945" s="80"/>
      <c r="AB945" s="80"/>
      <c r="AC945" s="80"/>
      <c r="AD945" s="80"/>
      <c r="AE945" s="80"/>
    </row>
    <row r="946" spans="24:31" x14ac:dyDescent="0.45">
      <c r="X946" s="4"/>
      <c r="Y946" s="80"/>
      <c r="Z946" s="80"/>
      <c r="AA946" s="80"/>
      <c r="AB946" s="80"/>
      <c r="AC946" s="80"/>
      <c r="AD946" s="80"/>
      <c r="AE946" s="80"/>
    </row>
    <row r="947" spans="24:31" x14ac:dyDescent="0.45">
      <c r="X947" s="4"/>
      <c r="Y947" s="80"/>
      <c r="Z947" s="80"/>
      <c r="AA947" s="80"/>
      <c r="AB947" s="80"/>
      <c r="AC947" s="80"/>
      <c r="AD947" s="80"/>
      <c r="AE947" s="80"/>
    </row>
    <row r="948" spans="24:31" x14ac:dyDescent="0.45">
      <c r="X948" s="4"/>
      <c r="Y948" s="80"/>
      <c r="Z948" s="80"/>
      <c r="AA948" s="80"/>
      <c r="AB948" s="80"/>
      <c r="AC948" s="80"/>
      <c r="AD948" s="80"/>
      <c r="AE948" s="80"/>
    </row>
    <row r="949" spans="24:31" x14ac:dyDescent="0.45">
      <c r="X949" s="4"/>
      <c r="Y949" s="80"/>
      <c r="Z949" s="80"/>
      <c r="AA949" s="80"/>
      <c r="AB949" s="80"/>
      <c r="AC949" s="80"/>
      <c r="AD949" s="80"/>
      <c r="AE949" s="80"/>
    </row>
    <row r="950" spans="24:31" x14ac:dyDescent="0.45">
      <c r="X950" s="4"/>
      <c r="Y950" s="80"/>
      <c r="Z950" s="80"/>
      <c r="AA950" s="80"/>
      <c r="AB950" s="80"/>
      <c r="AC950" s="80"/>
      <c r="AD950" s="80"/>
      <c r="AE950" s="80"/>
    </row>
    <row r="951" spans="24:31" x14ac:dyDescent="0.45">
      <c r="X951" s="4"/>
      <c r="Y951" s="80"/>
      <c r="Z951" s="80"/>
      <c r="AA951" s="80"/>
      <c r="AB951" s="80"/>
      <c r="AC951" s="80"/>
      <c r="AD951" s="80"/>
      <c r="AE951" s="80"/>
    </row>
    <row r="952" spans="24:31" x14ac:dyDescent="0.45">
      <c r="X952" s="4"/>
      <c r="Y952" s="80"/>
      <c r="Z952" s="80"/>
      <c r="AA952" s="80"/>
      <c r="AB952" s="80"/>
      <c r="AC952" s="80"/>
      <c r="AD952" s="80"/>
      <c r="AE952" s="80"/>
    </row>
    <row r="953" spans="24:31" x14ac:dyDescent="0.45">
      <c r="X953" s="4"/>
      <c r="Y953" s="80"/>
      <c r="Z953" s="80"/>
      <c r="AA953" s="80"/>
      <c r="AB953" s="80"/>
      <c r="AC953" s="80"/>
      <c r="AD953" s="80"/>
      <c r="AE953" s="80"/>
    </row>
    <row r="954" spans="24:31" x14ac:dyDescent="0.45">
      <c r="X954" s="4"/>
      <c r="Y954" s="80"/>
      <c r="Z954" s="80"/>
      <c r="AA954" s="80"/>
      <c r="AB954" s="80"/>
      <c r="AC954" s="80"/>
      <c r="AD954" s="80"/>
      <c r="AE954" s="80"/>
    </row>
    <row r="955" spans="24:31" x14ac:dyDescent="0.45">
      <c r="X955" s="4"/>
      <c r="Y955" s="80"/>
      <c r="Z955" s="80"/>
      <c r="AA955" s="80"/>
      <c r="AB955" s="80"/>
      <c r="AC955" s="80"/>
      <c r="AD955" s="80"/>
      <c r="AE955" s="80"/>
    </row>
    <row r="956" spans="24:31" x14ac:dyDescent="0.45">
      <c r="X956" s="4"/>
      <c r="Y956" s="80"/>
      <c r="Z956" s="80"/>
      <c r="AA956" s="80"/>
      <c r="AB956" s="80"/>
      <c r="AC956" s="80"/>
      <c r="AD956" s="80"/>
      <c r="AE956" s="80"/>
    </row>
    <row r="957" spans="24:31" x14ac:dyDescent="0.45">
      <c r="X957" s="4"/>
      <c r="Y957" s="80"/>
      <c r="Z957" s="80"/>
      <c r="AA957" s="80"/>
      <c r="AB957" s="80"/>
      <c r="AC957" s="80"/>
      <c r="AD957" s="80"/>
      <c r="AE957" s="80"/>
    </row>
    <row r="958" spans="24:31" x14ac:dyDescent="0.45">
      <c r="X958" s="4"/>
      <c r="Y958" s="80"/>
      <c r="Z958" s="80"/>
      <c r="AA958" s="80"/>
      <c r="AB958" s="80"/>
      <c r="AC958" s="80"/>
      <c r="AD958" s="80"/>
      <c r="AE958" s="80"/>
    </row>
    <row r="959" spans="24:31" x14ac:dyDescent="0.45">
      <c r="X959" s="4"/>
      <c r="Y959" s="80"/>
      <c r="Z959" s="80"/>
      <c r="AA959" s="80"/>
      <c r="AB959" s="80"/>
      <c r="AC959" s="80"/>
      <c r="AD959" s="80"/>
      <c r="AE959" s="80"/>
    </row>
    <row r="960" spans="24:31" x14ac:dyDescent="0.45">
      <c r="X960" s="4"/>
      <c r="Y960" s="80"/>
      <c r="Z960" s="80"/>
      <c r="AA960" s="80"/>
      <c r="AB960" s="80"/>
      <c r="AC960" s="80"/>
      <c r="AD960" s="80"/>
      <c r="AE960" s="80"/>
    </row>
    <row r="961" spans="24:31" x14ac:dyDescent="0.45">
      <c r="X961" s="4"/>
      <c r="Y961" s="80"/>
      <c r="Z961" s="80"/>
      <c r="AA961" s="80"/>
      <c r="AB961" s="80"/>
      <c r="AC961" s="80"/>
      <c r="AD961" s="80"/>
      <c r="AE961" s="80"/>
    </row>
    <row r="962" spans="24:31" x14ac:dyDescent="0.45">
      <c r="X962" s="4"/>
      <c r="Y962" s="80"/>
      <c r="Z962" s="80"/>
      <c r="AA962" s="80"/>
      <c r="AB962" s="80"/>
      <c r="AC962" s="80"/>
      <c r="AD962" s="80"/>
      <c r="AE962" s="80"/>
    </row>
    <row r="963" spans="24:31" x14ac:dyDescent="0.45">
      <c r="X963" s="4"/>
      <c r="Y963" s="80"/>
      <c r="Z963" s="80"/>
      <c r="AA963" s="80"/>
      <c r="AB963" s="80"/>
      <c r="AC963" s="80"/>
      <c r="AD963" s="80"/>
      <c r="AE963" s="80"/>
    </row>
    <row r="964" spans="24:31" x14ac:dyDescent="0.45">
      <c r="X964" s="4"/>
      <c r="Y964" s="80"/>
      <c r="Z964" s="80"/>
      <c r="AA964" s="80"/>
      <c r="AB964" s="80"/>
      <c r="AC964" s="80"/>
      <c r="AD964" s="80"/>
      <c r="AE964" s="80"/>
    </row>
    <row r="965" spans="24:31" x14ac:dyDescent="0.45">
      <c r="X965" s="4"/>
      <c r="Y965" s="80"/>
      <c r="Z965" s="80"/>
      <c r="AA965" s="80"/>
      <c r="AB965" s="80"/>
      <c r="AC965" s="80"/>
      <c r="AD965" s="80"/>
      <c r="AE965" s="80"/>
    </row>
    <row r="966" spans="24:31" x14ac:dyDescent="0.45">
      <c r="X966" s="4"/>
      <c r="Y966" s="80"/>
      <c r="Z966" s="80"/>
      <c r="AA966" s="80"/>
      <c r="AB966" s="80"/>
      <c r="AC966" s="80"/>
      <c r="AD966" s="80"/>
      <c r="AE966" s="80"/>
    </row>
    <row r="967" spans="24:31" x14ac:dyDescent="0.45">
      <c r="X967" s="4"/>
      <c r="Y967" s="80"/>
      <c r="Z967" s="80"/>
      <c r="AA967" s="80"/>
      <c r="AB967" s="80"/>
      <c r="AC967" s="80"/>
      <c r="AD967" s="80"/>
      <c r="AE967" s="80"/>
    </row>
    <row r="968" spans="24:31" x14ac:dyDescent="0.45">
      <c r="X968" s="4"/>
      <c r="Y968" s="80"/>
      <c r="Z968" s="80"/>
      <c r="AA968" s="80"/>
      <c r="AB968" s="80"/>
      <c r="AC968" s="80"/>
      <c r="AD968" s="80"/>
      <c r="AE968" s="80"/>
    </row>
    <row r="969" spans="24:31" x14ac:dyDescent="0.45">
      <c r="X969" s="4"/>
      <c r="Y969" s="80"/>
      <c r="Z969" s="80"/>
      <c r="AA969" s="80"/>
      <c r="AB969" s="80"/>
      <c r="AC969" s="80"/>
      <c r="AD969" s="80"/>
      <c r="AE969" s="80"/>
    </row>
    <row r="970" spans="24:31" x14ac:dyDescent="0.45">
      <c r="X970" s="4"/>
      <c r="Y970" s="80"/>
      <c r="Z970" s="80"/>
      <c r="AA970" s="80"/>
      <c r="AB970" s="80"/>
      <c r="AC970" s="80"/>
      <c r="AD970" s="80"/>
      <c r="AE970" s="80"/>
    </row>
    <row r="971" spans="24:31" x14ac:dyDescent="0.45">
      <c r="X971" s="4"/>
      <c r="Y971" s="80"/>
      <c r="Z971" s="80"/>
      <c r="AA971" s="80"/>
      <c r="AB971" s="80"/>
      <c r="AC971" s="80"/>
      <c r="AD971" s="80"/>
      <c r="AE971" s="80"/>
    </row>
    <row r="972" spans="24:31" x14ac:dyDescent="0.45">
      <c r="X972" s="4"/>
      <c r="Y972" s="80"/>
      <c r="Z972" s="80"/>
      <c r="AA972" s="80"/>
      <c r="AB972" s="80"/>
      <c r="AC972" s="80"/>
      <c r="AD972" s="80"/>
      <c r="AE972" s="80"/>
    </row>
    <row r="973" spans="24:31" x14ac:dyDescent="0.45">
      <c r="X973" s="4"/>
      <c r="Y973" s="80"/>
      <c r="Z973" s="80"/>
      <c r="AA973" s="80"/>
      <c r="AB973" s="80"/>
      <c r="AC973" s="80"/>
      <c r="AD973" s="80"/>
      <c r="AE973" s="80"/>
    </row>
    <row r="974" spans="24:31" x14ac:dyDescent="0.45">
      <c r="X974" s="4"/>
      <c r="Y974" s="80"/>
      <c r="Z974" s="80"/>
      <c r="AA974" s="80"/>
      <c r="AB974" s="80"/>
      <c r="AC974" s="80"/>
      <c r="AD974" s="80"/>
      <c r="AE974" s="80"/>
    </row>
    <row r="975" spans="24:31" x14ac:dyDescent="0.45">
      <c r="X975" s="4"/>
      <c r="Y975" s="80"/>
      <c r="Z975" s="80"/>
      <c r="AA975" s="80"/>
      <c r="AB975" s="80"/>
      <c r="AC975" s="80"/>
      <c r="AD975" s="80"/>
      <c r="AE975" s="80"/>
    </row>
    <row r="976" spans="24:31" x14ac:dyDescent="0.45">
      <c r="X976" s="4"/>
      <c r="Y976" s="80"/>
      <c r="Z976" s="80"/>
      <c r="AA976" s="80"/>
      <c r="AB976" s="80"/>
      <c r="AC976" s="80"/>
      <c r="AD976" s="80"/>
      <c r="AE976" s="80"/>
    </row>
    <row r="977" spans="24:31" x14ac:dyDescent="0.45">
      <c r="X977" s="4"/>
      <c r="Y977" s="80"/>
      <c r="Z977" s="80"/>
      <c r="AA977" s="80"/>
      <c r="AB977" s="80"/>
      <c r="AC977" s="80"/>
      <c r="AD977" s="80"/>
      <c r="AE977" s="80"/>
    </row>
    <row r="978" spans="24:31" x14ac:dyDescent="0.45">
      <c r="X978" s="4"/>
      <c r="Y978" s="80"/>
      <c r="Z978" s="80"/>
      <c r="AA978" s="80"/>
      <c r="AB978" s="80"/>
      <c r="AC978" s="80"/>
      <c r="AD978" s="80"/>
      <c r="AE978" s="80"/>
    </row>
    <row r="979" spans="24:31" x14ac:dyDescent="0.45">
      <c r="X979" s="4"/>
      <c r="Y979" s="80"/>
      <c r="Z979" s="80"/>
      <c r="AA979" s="80"/>
      <c r="AB979" s="80"/>
      <c r="AC979" s="80"/>
      <c r="AD979" s="80"/>
      <c r="AE979" s="80"/>
    </row>
    <row r="980" spans="24:31" x14ac:dyDescent="0.45">
      <c r="X980" s="4"/>
      <c r="Y980" s="80"/>
      <c r="Z980" s="80"/>
      <c r="AA980" s="80"/>
      <c r="AB980" s="80"/>
      <c r="AC980" s="80"/>
      <c r="AD980" s="80"/>
      <c r="AE980" s="80"/>
    </row>
    <row r="981" spans="24:31" x14ac:dyDescent="0.45">
      <c r="X981" s="4"/>
      <c r="Y981" s="80"/>
      <c r="Z981" s="80"/>
      <c r="AA981" s="80"/>
      <c r="AB981" s="80"/>
      <c r="AC981" s="80"/>
      <c r="AD981" s="80"/>
      <c r="AE981" s="80"/>
    </row>
    <row r="982" spans="24:31" x14ac:dyDescent="0.45">
      <c r="X982" s="4"/>
      <c r="Y982" s="80"/>
      <c r="Z982" s="80"/>
      <c r="AA982" s="80"/>
      <c r="AB982" s="80"/>
      <c r="AC982" s="80"/>
      <c r="AD982" s="80"/>
      <c r="AE982" s="80"/>
    </row>
    <row r="983" spans="24:31" x14ac:dyDescent="0.45">
      <c r="X983" s="4"/>
      <c r="Y983" s="80"/>
      <c r="Z983" s="80"/>
      <c r="AA983" s="80"/>
      <c r="AB983" s="80"/>
      <c r="AC983" s="80"/>
      <c r="AD983" s="80"/>
      <c r="AE983" s="80"/>
    </row>
    <row r="984" spans="24:31" x14ac:dyDescent="0.45">
      <c r="X984" s="4"/>
      <c r="Y984" s="80"/>
      <c r="Z984" s="80"/>
      <c r="AA984" s="80"/>
      <c r="AB984" s="80"/>
      <c r="AC984" s="80"/>
      <c r="AD984" s="80"/>
      <c r="AE984" s="80"/>
    </row>
    <row r="985" spans="24:31" x14ac:dyDescent="0.45">
      <c r="X985" s="4"/>
      <c r="Y985" s="80"/>
      <c r="Z985" s="80"/>
      <c r="AA985" s="80"/>
      <c r="AB985" s="80"/>
      <c r="AC985" s="80"/>
      <c r="AD985" s="80"/>
      <c r="AE985" s="80"/>
    </row>
    <row r="986" spans="24:31" x14ac:dyDescent="0.45">
      <c r="X986" s="4"/>
      <c r="Y986" s="80"/>
      <c r="Z986" s="80"/>
      <c r="AA986" s="80"/>
      <c r="AB986" s="80"/>
      <c r="AC986" s="80"/>
      <c r="AD986" s="80"/>
      <c r="AE986" s="80"/>
    </row>
    <row r="987" spans="24:31" x14ac:dyDescent="0.45">
      <c r="X987" s="4"/>
      <c r="Y987" s="80"/>
      <c r="Z987" s="80"/>
      <c r="AA987" s="80"/>
      <c r="AB987" s="80"/>
      <c r="AC987" s="80"/>
      <c r="AD987" s="80"/>
      <c r="AE987" s="80"/>
    </row>
    <row r="988" spans="24:31" x14ac:dyDescent="0.45">
      <c r="X988" s="4"/>
      <c r="Y988" s="80"/>
      <c r="Z988" s="80"/>
      <c r="AA988" s="80"/>
      <c r="AB988" s="80"/>
      <c r="AC988" s="80"/>
      <c r="AD988" s="80"/>
      <c r="AE988" s="80"/>
    </row>
    <row r="989" spans="24:31" x14ac:dyDescent="0.45">
      <c r="X989" s="4"/>
      <c r="Y989" s="80"/>
      <c r="Z989" s="80"/>
      <c r="AA989" s="80"/>
      <c r="AB989" s="80"/>
      <c r="AC989" s="80"/>
      <c r="AD989" s="80"/>
      <c r="AE989" s="80"/>
    </row>
    <row r="990" spans="24:31" x14ac:dyDescent="0.45">
      <c r="X990" s="4"/>
      <c r="Y990" s="80"/>
      <c r="Z990" s="80"/>
      <c r="AA990" s="80"/>
      <c r="AB990" s="80"/>
      <c r="AC990" s="80"/>
      <c r="AD990" s="80"/>
      <c r="AE990" s="80"/>
    </row>
    <row r="991" spans="24:31" x14ac:dyDescent="0.45">
      <c r="X991" s="4"/>
      <c r="Y991" s="80"/>
      <c r="Z991" s="80"/>
      <c r="AA991" s="80"/>
      <c r="AB991" s="80"/>
      <c r="AC991" s="80"/>
      <c r="AD991" s="80"/>
      <c r="AE991" s="80"/>
    </row>
    <row r="992" spans="24:31" x14ac:dyDescent="0.45">
      <c r="X992" s="4"/>
      <c r="Y992" s="80"/>
      <c r="Z992" s="80"/>
      <c r="AA992" s="80"/>
      <c r="AB992" s="80"/>
      <c r="AC992" s="80"/>
      <c r="AD992" s="80"/>
      <c r="AE992" s="80"/>
    </row>
    <row r="993" spans="24:31" x14ac:dyDescent="0.45">
      <c r="X993" s="4"/>
      <c r="Y993" s="80"/>
      <c r="Z993" s="80"/>
      <c r="AA993" s="80"/>
      <c r="AB993" s="80"/>
      <c r="AC993" s="80"/>
      <c r="AD993" s="80"/>
      <c r="AE993" s="80"/>
    </row>
    <row r="994" spans="24:31" x14ac:dyDescent="0.45">
      <c r="X994" s="4"/>
      <c r="Y994" s="80"/>
      <c r="Z994" s="80"/>
      <c r="AA994" s="80"/>
      <c r="AB994" s="80"/>
      <c r="AC994" s="80"/>
      <c r="AD994" s="80"/>
      <c r="AE994" s="80"/>
    </row>
    <row r="995" spans="24:31" x14ac:dyDescent="0.45">
      <c r="X995" s="4"/>
      <c r="Y995" s="80"/>
      <c r="Z995" s="80"/>
      <c r="AA995" s="80"/>
      <c r="AB995" s="80"/>
      <c r="AC995" s="80"/>
      <c r="AD995" s="80"/>
      <c r="AE995" s="80"/>
    </row>
    <row r="996" spans="24:31" x14ac:dyDescent="0.45">
      <c r="X996" s="4"/>
      <c r="Y996" s="80"/>
      <c r="Z996" s="80"/>
      <c r="AA996" s="80"/>
      <c r="AB996" s="80"/>
      <c r="AC996" s="80"/>
      <c r="AD996" s="80"/>
      <c r="AE996" s="80"/>
    </row>
    <row r="997" spans="24:31" x14ac:dyDescent="0.45">
      <c r="X997" s="4"/>
      <c r="Y997" s="80"/>
      <c r="Z997" s="80"/>
      <c r="AA997" s="80"/>
      <c r="AB997" s="80"/>
      <c r="AC997" s="80"/>
      <c r="AD997" s="80"/>
      <c r="AE997" s="80"/>
    </row>
    <row r="998" spans="24:31" x14ac:dyDescent="0.45">
      <c r="X998" s="4"/>
      <c r="Y998" s="80"/>
      <c r="Z998" s="80"/>
      <c r="AA998" s="80"/>
      <c r="AB998" s="80"/>
      <c r="AC998" s="80"/>
      <c r="AD998" s="80"/>
      <c r="AE998" s="80"/>
    </row>
    <row r="999" spans="24:31" x14ac:dyDescent="0.45">
      <c r="X999" s="4"/>
      <c r="Y999" s="80"/>
      <c r="Z999" s="80"/>
      <c r="AA999" s="80"/>
      <c r="AB999" s="80"/>
      <c r="AC999" s="80"/>
      <c r="AD999" s="80"/>
      <c r="AE999" s="80"/>
    </row>
    <row r="1000" spans="24:31" x14ac:dyDescent="0.45">
      <c r="X1000" s="4"/>
      <c r="Y1000" s="80"/>
      <c r="Z1000" s="80"/>
      <c r="AA1000" s="80"/>
      <c r="AB1000" s="80"/>
      <c r="AC1000" s="80"/>
      <c r="AD1000" s="80"/>
      <c r="AE1000" s="80"/>
    </row>
    <row r="1001" spans="24:31" x14ac:dyDescent="0.45">
      <c r="X1001" s="4"/>
      <c r="Y1001" s="80"/>
      <c r="Z1001" s="80"/>
      <c r="AA1001" s="80"/>
      <c r="AB1001" s="80"/>
      <c r="AC1001" s="80"/>
      <c r="AD1001" s="80"/>
      <c r="AE1001" s="80"/>
    </row>
    <row r="1002" spans="24:31" x14ac:dyDescent="0.45">
      <c r="X1002" s="4"/>
      <c r="Y1002" s="80"/>
      <c r="Z1002" s="80"/>
      <c r="AA1002" s="80"/>
      <c r="AB1002" s="80"/>
      <c r="AC1002" s="80"/>
      <c r="AD1002" s="80"/>
      <c r="AE1002" s="80"/>
    </row>
    <row r="1003" spans="24:31" x14ac:dyDescent="0.45">
      <c r="X1003" s="4"/>
      <c r="Y1003" s="80"/>
      <c r="Z1003" s="80"/>
      <c r="AA1003" s="80"/>
      <c r="AB1003" s="80"/>
      <c r="AC1003" s="80"/>
      <c r="AD1003" s="80"/>
      <c r="AE1003" s="80"/>
    </row>
    <row r="1004" spans="24:31" x14ac:dyDescent="0.45">
      <c r="X1004" s="4"/>
      <c r="Y1004" s="80"/>
      <c r="Z1004" s="80"/>
      <c r="AA1004" s="80"/>
      <c r="AB1004" s="80"/>
      <c r="AC1004" s="80"/>
      <c r="AD1004" s="80"/>
      <c r="AE1004" s="80"/>
    </row>
    <row r="1005" spans="24:31" x14ac:dyDescent="0.45">
      <c r="X1005" s="4"/>
      <c r="Y1005" s="80"/>
      <c r="Z1005" s="80"/>
      <c r="AA1005" s="80"/>
      <c r="AB1005" s="80"/>
      <c r="AC1005" s="80"/>
      <c r="AD1005" s="80"/>
      <c r="AE1005" s="80"/>
    </row>
    <row r="1006" spans="24:31" x14ac:dyDescent="0.45">
      <c r="X1006" s="4"/>
      <c r="Y1006" s="80"/>
      <c r="Z1006" s="80"/>
      <c r="AA1006" s="80"/>
      <c r="AB1006" s="80"/>
      <c r="AC1006" s="80"/>
      <c r="AD1006" s="80"/>
      <c r="AE1006" s="80"/>
    </row>
    <row r="1007" spans="24:31" x14ac:dyDescent="0.45">
      <c r="X1007" s="4"/>
      <c r="Y1007" s="80"/>
      <c r="Z1007" s="80"/>
      <c r="AA1007" s="80"/>
      <c r="AB1007" s="80"/>
      <c r="AC1007" s="80"/>
      <c r="AD1007" s="80"/>
      <c r="AE1007" s="80"/>
    </row>
    <row r="1008" spans="24:31" x14ac:dyDescent="0.45">
      <c r="X1008" s="4"/>
      <c r="Y1008" s="80"/>
      <c r="Z1008" s="80"/>
      <c r="AA1008" s="80"/>
      <c r="AB1008" s="80"/>
      <c r="AC1008" s="80"/>
      <c r="AD1008" s="80"/>
      <c r="AE1008" s="80"/>
    </row>
    <row r="1009" spans="24:31" x14ac:dyDescent="0.45">
      <c r="X1009" s="4"/>
      <c r="Y1009" s="80"/>
      <c r="Z1009" s="80"/>
      <c r="AA1009" s="80"/>
      <c r="AB1009" s="80"/>
      <c r="AC1009" s="80"/>
      <c r="AD1009" s="80"/>
      <c r="AE1009" s="80"/>
    </row>
    <row r="1010" spans="24:31" x14ac:dyDescent="0.45">
      <c r="X1010" s="4"/>
      <c r="Y1010" s="80"/>
      <c r="Z1010" s="80"/>
      <c r="AA1010" s="80"/>
      <c r="AB1010" s="80"/>
      <c r="AC1010" s="80"/>
      <c r="AD1010" s="80"/>
      <c r="AE1010" s="80"/>
    </row>
    <row r="1011" spans="24:31" x14ac:dyDescent="0.45">
      <c r="X1011" s="4"/>
      <c r="Y1011" s="80"/>
      <c r="Z1011" s="80"/>
      <c r="AA1011" s="80"/>
      <c r="AB1011" s="80"/>
      <c r="AC1011" s="80"/>
      <c r="AD1011" s="80"/>
      <c r="AE1011" s="80"/>
    </row>
    <row r="1012" spans="24:31" x14ac:dyDescent="0.45">
      <c r="X1012" s="4"/>
      <c r="Y1012" s="80"/>
      <c r="Z1012" s="80"/>
      <c r="AA1012" s="80"/>
      <c r="AB1012" s="80"/>
      <c r="AC1012" s="80"/>
      <c r="AD1012" s="80"/>
      <c r="AE1012" s="80"/>
    </row>
    <row r="1013" spans="24:31" x14ac:dyDescent="0.45">
      <c r="X1013" s="4"/>
      <c r="Y1013" s="80"/>
      <c r="Z1013" s="80"/>
      <c r="AA1013" s="80"/>
      <c r="AB1013" s="80"/>
      <c r="AC1013" s="80"/>
      <c r="AD1013" s="80"/>
      <c r="AE1013" s="80"/>
    </row>
  </sheetData>
  <sheetProtection password="CC2F" sheet="1" objects="1" scenarios="1" selectLockedCells="1"/>
  <printOptions gridLines="1"/>
  <pageMargins left="0.31" right="0.18" top="0.5" bottom="0.47" header="0.25" footer="0.25"/>
  <pageSetup scale="85" orientation="landscape" r:id="rId1"/>
  <headerFooter alignWithMargins="0">
    <oddHeader>&amp;C&amp;"Times New Roman,Bold Italic"&amp;14WDI Segmenting Calculator</oddHeader>
    <oddFooter>&amp;L&amp;8Printed @ &amp;T on &amp;D&amp;C&amp;8Page &amp;P of &amp;N&amp;R&amp;8&amp;F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1:G31"/>
  <sheetViews>
    <sheetView zoomScaleNormal="100" zoomScaleSheetLayoutView="100" workbookViewId="0">
      <selection activeCell="D1" sqref="D1"/>
    </sheetView>
  </sheetViews>
  <sheetFormatPr defaultColWidth="9.3515625" defaultRowHeight="15.6" x14ac:dyDescent="0.45"/>
  <cols>
    <col min="1" max="1" width="5.8203125" style="19" customWidth="1"/>
    <col min="2" max="2" width="45.8203125" style="20" customWidth="1"/>
    <col min="3" max="3" width="45.8203125" style="9" customWidth="1"/>
    <col min="4" max="4" width="35.8203125" style="9" customWidth="1"/>
    <col min="5" max="5" width="15.8203125" style="19" customWidth="1"/>
    <col min="6" max="6" width="1.8203125" style="21" customWidth="1"/>
    <col min="7" max="7" width="0.46875" style="15" customWidth="1"/>
    <col min="8" max="16384" width="9.3515625" style="19"/>
  </cols>
  <sheetData>
    <row r="1" spans="1:7" s="20" customFormat="1" ht="25" customHeight="1" x14ac:dyDescent="0.45">
      <c r="A1" s="8" t="s">
        <v>117</v>
      </c>
      <c r="C1" s="9"/>
      <c r="D1" s="9"/>
      <c r="E1" s="30"/>
      <c r="F1" s="22"/>
      <c r="G1" s="31" t="s">
        <v>18</v>
      </c>
    </row>
    <row r="2" spans="1:7" s="20" customFormat="1" ht="25" customHeight="1" x14ac:dyDescent="0.45">
      <c r="C2" s="9"/>
      <c r="D2" s="9"/>
      <c r="E2" s="32"/>
      <c r="F2" s="22"/>
      <c r="G2" s="31"/>
    </row>
    <row r="3" spans="1:7" s="20" customFormat="1" ht="25" customHeight="1" x14ac:dyDescent="0.45">
      <c r="A3" s="33"/>
      <c r="B3" s="35"/>
      <c r="C3" s="9"/>
      <c r="D3" s="9"/>
      <c r="F3" s="22"/>
      <c r="G3" s="31"/>
    </row>
    <row r="4" spans="1:7" s="20" customFormat="1" ht="25.15" customHeight="1" x14ac:dyDescent="0.45">
      <c r="C4" s="9"/>
      <c r="D4" s="9"/>
      <c r="E4" s="30"/>
      <c r="F4" s="22"/>
      <c r="G4" s="31"/>
    </row>
    <row r="5" spans="1:7" s="20" customFormat="1" ht="25.15" customHeight="1" x14ac:dyDescent="0.45">
      <c r="C5" s="9"/>
      <c r="D5" s="9"/>
      <c r="E5" s="30"/>
      <c r="F5" s="22"/>
      <c r="G5" s="31"/>
    </row>
    <row r="6" spans="1:7" s="20" customFormat="1" ht="25.15" customHeight="1" x14ac:dyDescent="0.45">
      <c r="C6" s="9"/>
      <c r="D6" s="9"/>
      <c r="E6" s="30"/>
      <c r="F6" s="22"/>
      <c r="G6" s="31"/>
    </row>
    <row r="7" spans="1:7" s="20" customFormat="1" ht="25.15" customHeight="1" x14ac:dyDescent="0.45">
      <c r="C7" s="9"/>
      <c r="D7" s="9"/>
      <c r="E7" s="30"/>
      <c r="F7" s="22"/>
      <c r="G7" s="31"/>
    </row>
    <row r="8" spans="1:7" s="20" customFormat="1" ht="25.15" customHeight="1" x14ac:dyDescent="0.45">
      <c r="C8" s="9"/>
      <c r="D8" s="9"/>
      <c r="E8" s="30"/>
      <c r="F8" s="22"/>
      <c r="G8" s="31"/>
    </row>
    <row r="9" spans="1:7" s="20" customFormat="1" ht="25.15" customHeight="1" x14ac:dyDescent="0.45">
      <c r="C9" s="9"/>
      <c r="D9" s="9"/>
      <c r="E9" s="30"/>
      <c r="F9" s="22"/>
      <c r="G9" s="31"/>
    </row>
    <row r="10" spans="1:7" s="20" customFormat="1" ht="25.15" customHeight="1" x14ac:dyDescent="0.45">
      <c r="A10" s="34"/>
      <c r="C10" s="9"/>
      <c r="D10" s="9"/>
      <c r="E10" s="30"/>
      <c r="F10" s="22"/>
      <c r="G10" s="31"/>
    </row>
    <row r="11" spans="1:7" s="20" customFormat="1" ht="25.15" customHeight="1" x14ac:dyDescent="0.45">
      <c r="C11" s="9"/>
      <c r="D11" s="9"/>
      <c r="E11" s="30"/>
      <c r="F11" s="22"/>
      <c r="G11" s="31"/>
    </row>
    <row r="12" spans="1:7" s="20" customFormat="1" ht="25.15" customHeight="1" x14ac:dyDescent="0.45">
      <c r="C12" s="9"/>
      <c r="D12" s="9"/>
      <c r="E12" s="30"/>
      <c r="F12" s="22"/>
      <c r="G12" s="31"/>
    </row>
    <row r="13" spans="1:7" s="20" customFormat="1" ht="25.15" customHeight="1" x14ac:dyDescent="0.45">
      <c r="C13" s="9"/>
      <c r="D13" s="9"/>
      <c r="E13" s="30"/>
      <c r="F13" s="22"/>
      <c r="G13" s="31"/>
    </row>
    <row r="14" spans="1:7" s="20" customFormat="1" ht="25.15" customHeight="1" x14ac:dyDescent="0.45">
      <c r="C14" s="9"/>
      <c r="D14" s="9"/>
      <c r="E14" s="30"/>
      <c r="F14" s="22"/>
      <c r="G14" s="31"/>
    </row>
    <row r="15" spans="1:7" s="20" customFormat="1" ht="25.15" customHeight="1" x14ac:dyDescent="0.45">
      <c r="C15" s="9"/>
      <c r="D15" s="9"/>
      <c r="E15" s="30"/>
      <c r="F15" s="22"/>
      <c r="G15" s="31"/>
    </row>
    <row r="16" spans="1:7" s="20" customFormat="1" ht="25.15" customHeight="1" x14ac:dyDescent="0.45">
      <c r="C16" s="9"/>
      <c r="D16" s="9"/>
      <c r="E16" s="30"/>
      <c r="F16" s="22"/>
      <c r="G16" s="31"/>
    </row>
    <row r="17" spans="2:7" s="20" customFormat="1" ht="25.15" customHeight="1" x14ac:dyDescent="0.45">
      <c r="C17" s="9"/>
      <c r="D17" s="9"/>
      <c r="E17" s="30"/>
      <c r="F17" s="22"/>
      <c r="G17" s="31"/>
    </row>
    <row r="18" spans="2:7" s="20" customFormat="1" ht="25.15" customHeight="1" x14ac:dyDescent="0.45">
      <c r="C18" s="9"/>
      <c r="D18" s="9"/>
      <c r="E18" s="30"/>
      <c r="F18" s="22"/>
      <c r="G18" s="31"/>
    </row>
    <row r="19" spans="2:7" s="20" customFormat="1" ht="25.15" customHeight="1" x14ac:dyDescent="0.45">
      <c r="C19" s="9"/>
      <c r="D19" s="9"/>
      <c r="E19" s="30"/>
      <c r="F19" s="22"/>
      <c r="G19" s="31"/>
    </row>
    <row r="20" spans="2:7" s="20" customFormat="1" ht="25.15" customHeight="1" x14ac:dyDescent="0.45">
      <c r="C20" s="9"/>
      <c r="D20" s="9"/>
      <c r="E20" s="30"/>
      <c r="F20" s="22"/>
      <c r="G20" s="31"/>
    </row>
    <row r="21" spans="2:7" s="20" customFormat="1" ht="25.15" customHeight="1" x14ac:dyDescent="0.45">
      <c r="C21" s="9"/>
      <c r="D21" s="9"/>
      <c r="E21" s="30"/>
      <c r="F21" s="22"/>
      <c r="G21" s="31"/>
    </row>
    <row r="22" spans="2:7" s="20" customFormat="1" ht="25.15" customHeight="1" x14ac:dyDescent="0.45">
      <c r="C22" s="9"/>
      <c r="D22" s="9"/>
      <c r="E22" s="30"/>
      <c r="F22" s="22"/>
      <c r="G22" s="31"/>
    </row>
    <row r="23" spans="2:7" s="20" customFormat="1" ht="25.15" customHeight="1" x14ac:dyDescent="0.45">
      <c r="C23" s="9"/>
      <c r="D23" s="9"/>
      <c r="E23" s="30"/>
      <c r="F23" s="22"/>
      <c r="G23" s="31"/>
    </row>
    <row r="24" spans="2:7" s="20" customFormat="1" ht="25.15" customHeight="1" x14ac:dyDescent="0.45">
      <c r="C24" s="9"/>
      <c r="D24" s="9"/>
      <c r="E24" s="30"/>
      <c r="F24" s="22"/>
      <c r="G24" s="31"/>
    </row>
    <row r="25" spans="2:7" s="20" customFormat="1" ht="25.15" customHeight="1" x14ac:dyDescent="0.45">
      <c r="C25" s="9"/>
      <c r="D25" s="9"/>
      <c r="E25" s="30"/>
      <c r="F25" s="22"/>
      <c r="G25" s="31"/>
    </row>
    <row r="26" spans="2:7" s="20" customFormat="1" ht="25" hidden="1" customHeight="1" x14ac:dyDescent="0.45">
      <c r="C26" s="9"/>
      <c r="D26" s="9"/>
      <c r="E26" s="30"/>
      <c r="F26" s="22"/>
      <c r="G26" s="31"/>
    </row>
    <row r="27" spans="2:7" s="20" customFormat="1" ht="25" hidden="1" customHeight="1" x14ac:dyDescent="0.45">
      <c r="C27" s="9"/>
      <c r="D27" s="9"/>
      <c r="E27" s="30"/>
      <c r="F27" s="22"/>
      <c r="G27" s="31"/>
    </row>
    <row r="28" spans="2:7" s="14" customFormat="1" ht="25" customHeight="1" x14ac:dyDescent="0.45">
      <c r="B28" s="10"/>
      <c r="C28" s="11"/>
      <c r="D28" s="11"/>
      <c r="E28" s="10"/>
      <c r="F28" s="12"/>
      <c r="G28" s="13" t="s">
        <v>18</v>
      </c>
    </row>
    <row r="29" spans="2:7" s="15" customFormat="1" ht="4" customHeight="1" x14ac:dyDescent="0.45">
      <c r="B29" s="18"/>
      <c r="C29" s="16"/>
      <c r="D29" s="16"/>
      <c r="F29" s="17"/>
    </row>
    <row r="31" spans="2:7" x14ac:dyDescent="0.45">
      <c r="E31" s="23"/>
    </row>
  </sheetData>
  <sheetProtection password="CC2F" sheet="1" objects="1" scenarios="1" selectLockedCells="1" selectUnlockedCells="1"/>
  <phoneticPr fontId="0" type="noConversion"/>
  <printOptions gridLines="1"/>
  <pageMargins left="0.34" right="0.21" top="0.2" bottom="0.3" header="0.25" footer="0.1"/>
  <pageSetup scale="40" orientation="landscape" r:id="rId1"/>
  <headerFooter alignWithMargins="0">
    <oddFooter>&amp;L&amp;8Printed @ &amp;T on &amp;D&amp;CPage &amp;P of &amp;N&amp;R&amp;9Tab: &amp;A   in File: 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/>
  <dimension ref="A1:G31"/>
  <sheetViews>
    <sheetView zoomScaleNormal="100" zoomScaleSheetLayoutView="100" workbookViewId="0">
      <selection activeCell="A16" sqref="A16"/>
    </sheetView>
  </sheetViews>
  <sheetFormatPr defaultColWidth="9.3515625" defaultRowHeight="15.6" x14ac:dyDescent="0.45"/>
  <cols>
    <col min="1" max="1" width="5.8203125" style="19" customWidth="1"/>
    <col min="2" max="2" width="26.3515625" style="20" customWidth="1"/>
    <col min="3" max="3" width="4.17578125" style="9" customWidth="1"/>
    <col min="4" max="4" width="43.64453125" style="9" customWidth="1"/>
    <col min="5" max="5" width="15.8203125" style="19" customWidth="1"/>
    <col min="6" max="6" width="1.8203125" style="21" customWidth="1"/>
    <col min="7" max="7" width="0.46875" style="15" customWidth="1"/>
    <col min="8" max="16384" width="9.3515625" style="19"/>
  </cols>
  <sheetData>
    <row r="1" spans="1:7" s="20" customFormat="1" ht="25" customHeight="1" x14ac:dyDescent="0.45">
      <c r="A1" s="8" t="s">
        <v>167</v>
      </c>
      <c r="C1" s="9"/>
      <c r="D1" s="9"/>
      <c r="E1" s="30"/>
      <c r="F1" s="22"/>
      <c r="G1" s="31" t="s">
        <v>18</v>
      </c>
    </row>
    <row r="2" spans="1:7" s="20" customFormat="1" ht="25" customHeight="1" x14ac:dyDescent="0.45">
      <c r="C2" s="9"/>
      <c r="D2" s="9"/>
      <c r="E2" s="32"/>
      <c r="F2" s="22"/>
      <c r="G2" s="31"/>
    </row>
    <row r="3" spans="1:7" s="20" customFormat="1" ht="25" customHeight="1" x14ac:dyDescent="0.45">
      <c r="A3" s="33"/>
      <c r="B3" s="35"/>
      <c r="C3" s="9"/>
      <c r="D3" s="9"/>
      <c r="F3" s="22"/>
      <c r="G3" s="31"/>
    </row>
    <row r="4" spans="1:7" s="20" customFormat="1" ht="25.15" customHeight="1" x14ac:dyDescent="0.45">
      <c r="C4" s="9"/>
      <c r="D4" s="9"/>
      <c r="E4" s="30"/>
      <c r="F4" s="22"/>
      <c r="G4" s="31"/>
    </row>
    <row r="5" spans="1:7" s="20" customFormat="1" ht="25.15" customHeight="1" x14ac:dyDescent="0.45">
      <c r="C5" s="9"/>
      <c r="D5" s="9"/>
      <c r="E5" s="30"/>
      <c r="F5" s="22"/>
      <c r="G5" s="31"/>
    </row>
    <row r="6" spans="1:7" s="20" customFormat="1" ht="25.15" customHeight="1" x14ac:dyDescent="0.45">
      <c r="C6" s="9"/>
      <c r="D6" s="9"/>
      <c r="E6" s="30"/>
      <c r="F6" s="22"/>
      <c r="G6" s="31"/>
    </row>
    <row r="7" spans="1:7" s="20" customFormat="1" ht="25.15" customHeight="1" x14ac:dyDescent="0.45">
      <c r="C7" s="9"/>
      <c r="D7" s="9"/>
      <c r="E7" s="30"/>
      <c r="F7" s="22"/>
      <c r="G7" s="31"/>
    </row>
    <row r="8" spans="1:7" s="20" customFormat="1" ht="25.15" customHeight="1" x14ac:dyDescent="0.45">
      <c r="C8" s="9"/>
      <c r="D8" s="9"/>
      <c r="E8" s="30"/>
      <c r="F8" s="22"/>
      <c r="G8" s="31"/>
    </row>
    <row r="9" spans="1:7" s="20" customFormat="1" ht="25.15" customHeight="1" x14ac:dyDescent="0.45">
      <c r="C9" s="9"/>
      <c r="D9" s="9"/>
      <c r="E9" s="30"/>
      <c r="F9" s="22"/>
      <c r="G9" s="31"/>
    </row>
    <row r="10" spans="1:7" s="20" customFormat="1" ht="25.15" customHeight="1" x14ac:dyDescent="0.45">
      <c r="A10" s="34"/>
      <c r="C10" s="9"/>
      <c r="D10" s="9"/>
      <c r="E10" s="30"/>
      <c r="F10" s="22"/>
      <c r="G10" s="31"/>
    </row>
    <row r="11" spans="1:7" s="20" customFormat="1" ht="25.15" customHeight="1" x14ac:dyDescent="0.45">
      <c r="C11" s="9"/>
      <c r="D11" s="9"/>
      <c r="E11" s="30"/>
      <c r="F11" s="22"/>
      <c r="G11" s="31"/>
    </row>
    <row r="12" spans="1:7" s="20" customFormat="1" ht="25.15" customHeight="1" x14ac:dyDescent="0.45">
      <c r="C12" s="9"/>
      <c r="D12" s="9"/>
      <c r="E12" s="30"/>
      <c r="F12" s="22"/>
      <c r="G12" s="31"/>
    </row>
    <row r="13" spans="1:7" s="20" customFormat="1" ht="25.15" customHeight="1" x14ac:dyDescent="0.45">
      <c r="C13" s="9"/>
      <c r="D13" s="9"/>
      <c r="E13" s="30"/>
      <c r="F13" s="22"/>
      <c r="G13" s="31"/>
    </row>
    <row r="14" spans="1:7" s="20" customFormat="1" ht="25.15" customHeight="1" x14ac:dyDescent="0.45">
      <c r="C14" s="9"/>
      <c r="D14" s="9"/>
      <c r="E14" s="30"/>
      <c r="F14" s="22"/>
      <c r="G14" s="31"/>
    </row>
    <row r="15" spans="1:7" s="20" customFormat="1" ht="25.15" customHeight="1" x14ac:dyDescent="0.45">
      <c r="C15" s="9"/>
      <c r="D15" s="9"/>
      <c r="E15" s="30"/>
      <c r="F15" s="22"/>
      <c r="G15" s="31"/>
    </row>
    <row r="16" spans="1:7" s="20" customFormat="1" ht="25.15" hidden="1" customHeight="1" x14ac:dyDescent="0.45">
      <c r="C16" s="9"/>
      <c r="D16" s="9"/>
      <c r="E16" s="30"/>
      <c r="F16" s="22"/>
      <c r="G16" s="31"/>
    </row>
    <row r="17" spans="2:7" s="20" customFormat="1" ht="25.15" hidden="1" customHeight="1" x14ac:dyDescent="0.45">
      <c r="C17" s="9"/>
      <c r="D17" s="9"/>
      <c r="E17" s="30"/>
      <c r="F17" s="22"/>
      <c r="G17" s="31"/>
    </row>
    <row r="18" spans="2:7" s="20" customFormat="1" ht="25.15" hidden="1" customHeight="1" x14ac:dyDescent="0.45">
      <c r="C18" s="9"/>
      <c r="D18" s="9"/>
      <c r="E18" s="30"/>
      <c r="F18" s="22"/>
      <c r="G18" s="31"/>
    </row>
    <row r="19" spans="2:7" s="20" customFormat="1" ht="25.15" hidden="1" customHeight="1" x14ac:dyDescent="0.45">
      <c r="C19" s="9"/>
      <c r="D19" s="9"/>
      <c r="E19" s="30"/>
      <c r="F19" s="22"/>
      <c r="G19" s="31"/>
    </row>
    <row r="20" spans="2:7" s="20" customFormat="1" ht="25.15" hidden="1" customHeight="1" x14ac:dyDescent="0.45">
      <c r="C20" s="9"/>
      <c r="D20" s="9"/>
      <c r="E20" s="30"/>
      <c r="F20" s="22"/>
      <c r="G20" s="31"/>
    </row>
    <row r="21" spans="2:7" s="20" customFormat="1" ht="25.15" hidden="1" customHeight="1" x14ac:dyDescent="0.45">
      <c r="C21" s="9"/>
      <c r="D21" s="9"/>
      <c r="E21" s="30"/>
      <c r="F21" s="22"/>
      <c r="G21" s="31"/>
    </row>
    <row r="22" spans="2:7" s="20" customFormat="1" ht="25.15" hidden="1" customHeight="1" x14ac:dyDescent="0.45">
      <c r="C22" s="9"/>
      <c r="D22" s="9"/>
      <c r="E22" s="30"/>
      <c r="F22" s="22"/>
      <c r="G22" s="31"/>
    </row>
    <row r="23" spans="2:7" s="20" customFormat="1" ht="25.15" hidden="1" customHeight="1" x14ac:dyDescent="0.45">
      <c r="C23" s="9"/>
      <c r="D23" s="9"/>
      <c r="E23" s="30"/>
      <c r="F23" s="22"/>
      <c r="G23" s="31"/>
    </row>
    <row r="24" spans="2:7" s="20" customFormat="1" ht="25.15" hidden="1" customHeight="1" x14ac:dyDescent="0.45">
      <c r="C24" s="9"/>
      <c r="D24" s="9"/>
      <c r="E24" s="30"/>
      <c r="F24" s="22"/>
      <c r="G24" s="31"/>
    </row>
    <row r="25" spans="2:7" s="20" customFormat="1" ht="25.15" hidden="1" customHeight="1" x14ac:dyDescent="0.45">
      <c r="C25" s="9"/>
      <c r="D25" s="9"/>
      <c r="E25" s="30"/>
      <c r="F25" s="22"/>
      <c r="G25" s="31"/>
    </row>
    <row r="26" spans="2:7" s="20" customFormat="1" ht="25" hidden="1" customHeight="1" x14ac:dyDescent="0.45">
      <c r="C26" s="9"/>
      <c r="D26" s="9"/>
      <c r="E26" s="30"/>
      <c r="F26" s="22"/>
      <c r="G26" s="31"/>
    </row>
    <row r="27" spans="2:7" s="20" customFormat="1" ht="25" hidden="1" customHeight="1" x14ac:dyDescent="0.45">
      <c r="C27" s="9"/>
      <c r="D27" s="9"/>
      <c r="E27" s="30"/>
      <c r="F27" s="22"/>
      <c r="G27" s="31"/>
    </row>
    <row r="28" spans="2:7" s="14" customFormat="1" ht="25" customHeight="1" x14ac:dyDescent="0.45">
      <c r="B28" s="10"/>
      <c r="C28" s="11"/>
      <c r="D28" s="11"/>
      <c r="E28" s="10"/>
      <c r="F28" s="12"/>
      <c r="G28" s="13" t="s">
        <v>18</v>
      </c>
    </row>
    <row r="29" spans="2:7" s="15" customFormat="1" ht="4" customHeight="1" x14ac:dyDescent="0.45">
      <c r="B29" s="18"/>
      <c r="C29" s="16"/>
      <c r="D29" s="16"/>
      <c r="F29" s="17"/>
    </row>
    <row r="31" spans="2:7" x14ac:dyDescent="0.45">
      <c r="E31" s="23"/>
    </row>
  </sheetData>
  <sheetProtection password="CC2F" sheet="1" objects="1" scenarios="1" selectLockedCells="1" selectUnlockedCells="1"/>
  <printOptions gridLines="1"/>
  <pageMargins left="0.34" right="0.21" top="0.35" bottom="0.41" header="0.25" footer="0.22"/>
  <pageSetup scale="130" orientation="landscape" r:id="rId1"/>
  <headerFooter alignWithMargins="0">
    <oddFooter>&amp;L&amp;8Printed @ &amp;T on &amp;D&amp;R&amp;8Tab: &amp;A   in File: &amp;F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6"/>
  <dimension ref="A1:G31"/>
  <sheetViews>
    <sheetView zoomScaleNormal="100" zoomScaleSheetLayoutView="100" workbookViewId="0">
      <selection activeCell="A6" sqref="A6"/>
    </sheetView>
  </sheetViews>
  <sheetFormatPr defaultColWidth="9.3515625" defaultRowHeight="15.6" x14ac:dyDescent="0.45"/>
  <cols>
    <col min="1" max="1" width="5.8203125" style="19" customWidth="1"/>
    <col min="2" max="2" width="26.3515625" style="20" customWidth="1"/>
    <col min="3" max="3" width="4.17578125" style="9" customWidth="1"/>
    <col min="4" max="4" width="43.64453125" style="9" customWidth="1"/>
    <col min="5" max="5" width="15.8203125" style="19" customWidth="1"/>
    <col min="6" max="6" width="1.8203125" style="21" customWidth="1"/>
    <col min="7" max="7" width="0.46875" style="15" customWidth="1"/>
    <col min="8" max="16384" width="9.3515625" style="19"/>
  </cols>
  <sheetData>
    <row r="1" spans="1:7" s="20" customFormat="1" ht="25" customHeight="1" x14ac:dyDescent="0.45">
      <c r="A1" s="8" t="s">
        <v>200</v>
      </c>
      <c r="C1" s="9"/>
      <c r="D1" s="9"/>
      <c r="E1" s="30"/>
      <c r="F1" s="22"/>
      <c r="G1" s="31" t="s">
        <v>18</v>
      </c>
    </row>
    <row r="2" spans="1:7" s="20" customFormat="1" ht="25" customHeight="1" x14ac:dyDescent="0.45">
      <c r="C2" s="9"/>
      <c r="D2" s="9"/>
      <c r="E2" s="32"/>
      <c r="F2" s="22"/>
      <c r="G2" s="31"/>
    </row>
    <row r="3" spans="1:7" s="20" customFormat="1" ht="25" customHeight="1" x14ac:dyDescent="0.45">
      <c r="A3" s="33"/>
      <c r="B3" s="35"/>
      <c r="C3" s="9"/>
      <c r="D3" s="9"/>
      <c r="F3" s="22"/>
      <c r="G3" s="31"/>
    </row>
    <row r="4" spans="1:7" s="20" customFormat="1" ht="25.15" customHeight="1" x14ac:dyDescent="0.45">
      <c r="C4" s="9"/>
      <c r="D4" s="9"/>
      <c r="E4" s="30"/>
      <c r="F4" s="22"/>
      <c r="G4" s="31"/>
    </row>
    <row r="5" spans="1:7" s="20" customFormat="1" ht="25.15" customHeight="1" x14ac:dyDescent="0.45">
      <c r="C5" s="9"/>
      <c r="D5" s="9"/>
      <c r="E5" s="30"/>
      <c r="F5" s="22"/>
      <c r="G5" s="31"/>
    </row>
    <row r="6" spans="1:7" s="20" customFormat="1" ht="25.15" customHeight="1" x14ac:dyDescent="0.45">
      <c r="C6" s="9"/>
      <c r="D6" s="9"/>
      <c r="E6" s="30"/>
      <c r="F6" s="22"/>
      <c r="G6" s="31"/>
    </row>
    <row r="7" spans="1:7" s="20" customFormat="1" ht="25.15" customHeight="1" x14ac:dyDescent="0.45">
      <c r="C7" s="9"/>
      <c r="D7" s="9"/>
      <c r="E7" s="30"/>
      <c r="F7" s="22"/>
      <c r="G7" s="31"/>
    </row>
    <row r="8" spans="1:7" s="20" customFormat="1" ht="25.15" customHeight="1" x14ac:dyDescent="0.45">
      <c r="C8" s="9"/>
      <c r="D8" s="9"/>
      <c r="E8" s="30"/>
      <c r="F8" s="22"/>
      <c r="G8" s="31"/>
    </row>
    <row r="9" spans="1:7" s="20" customFormat="1" ht="25.15" customHeight="1" x14ac:dyDescent="0.45">
      <c r="C9" s="9"/>
      <c r="D9" s="9"/>
      <c r="E9" s="30"/>
      <c r="F9" s="22"/>
      <c r="G9" s="31"/>
    </row>
    <row r="10" spans="1:7" s="20" customFormat="1" ht="25.15" customHeight="1" x14ac:dyDescent="0.45">
      <c r="A10" s="34"/>
      <c r="C10" s="9"/>
      <c r="D10" s="9"/>
      <c r="E10" s="30"/>
      <c r="F10" s="22"/>
      <c r="G10" s="31"/>
    </row>
    <row r="11" spans="1:7" s="20" customFormat="1" ht="25.15" customHeight="1" x14ac:dyDescent="0.45">
      <c r="C11" s="9"/>
      <c r="D11" s="9"/>
      <c r="E11" s="30"/>
      <c r="F11" s="22"/>
      <c r="G11" s="31"/>
    </row>
    <row r="12" spans="1:7" s="20" customFormat="1" ht="25.15" customHeight="1" x14ac:dyDescent="0.45">
      <c r="C12" s="9"/>
      <c r="D12" s="9"/>
      <c r="E12" s="30"/>
      <c r="F12" s="22"/>
      <c r="G12" s="31"/>
    </row>
    <row r="13" spans="1:7" s="20" customFormat="1" ht="25.15" customHeight="1" x14ac:dyDescent="0.45">
      <c r="C13" s="9"/>
      <c r="D13" s="9"/>
      <c r="E13" s="30"/>
      <c r="F13" s="22"/>
      <c r="G13" s="31"/>
    </row>
    <row r="14" spans="1:7" s="20" customFormat="1" ht="25.15" customHeight="1" x14ac:dyDescent="0.45">
      <c r="C14" s="9"/>
      <c r="D14" s="9"/>
      <c r="E14" s="30"/>
      <c r="F14" s="22"/>
      <c r="G14" s="31"/>
    </row>
    <row r="15" spans="1:7" s="20" customFormat="1" ht="25.15" customHeight="1" x14ac:dyDescent="0.45">
      <c r="C15" s="9"/>
      <c r="D15" s="9"/>
      <c r="E15" s="30"/>
      <c r="F15" s="22"/>
      <c r="G15" s="31"/>
    </row>
    <row r="16" spans="1:7" s="20" customFormat="1" ht="25.15" hidden="1" customHeight="1" x14ac:dyDescent="0.45">
      <c r="C16" s="9"/>
      <c r="D16" s="9"/>
      <c r="E16" s="30"/>
      <c r="F16" s="22"/>
      <c r="G16" s="31"/>
    </row>
    <row r="17" spans="2:7" s="20" customFormat="1" ht="25.15" hidden="1" customHeight="1" x14ac:dyDescent="0.45">
      <c r="C17" s="9"/>
      <c r="D17" s="9"/>
      <c r="E17" s="30"/>
      <c r="F17" s="22"/>
      <c r="G17" s="31"/>
    </row>
    <row r="18" spans="2:7" s="20" customFormat="1" ht="25.15" hidden="1" customHeight="1" x14ac:dyDescent="0.45">
      <c r="C18" s="9"/>
      <c r="D18" s="9"/>
      <c r="E18" s="30"/>
      <c r="F18" s="22"/>
      <c r="G18" s="31"/>
    </row>
    <row r="19" spans="2:7" s="20" customFormat="1" ht="25.15" hidden="1" customHeight="1" x14ac:dyDescent="0.45">
      <c r="C19" s="9"/>
      <c r="D19" s="9"/>
      <c r="E19" s="30"/>
      <c r="F19" s="22"/>
      <c r="G19" s="31"/>
    </row>
    <row r="20" spans="2:7" s="20" customFormat="1" ht="25.15" hidden="1" customHeight="1" x14ac:dyDescent="0.45">
      <c r="C20" s="9"/>
      <c r="D20" s="9"/>
      <c r="E20" s="30"/>
      <c r="F20" s="22"/>
      <c r="G20" s="31"/>
    </row>
    <row r="21" spans="2:7" s="20" customFormat="1" ht="25.15" hidden="1" customHeight="1" x14ac:dyDescent="0.45">
      <c r="C21" s="9"/>
      <c r="D21" s="9"/>
      <c r="E21" s="30"/>
      <c r="F21" s="22"/>
      <c r="G21" s="31"/>
    </row>
    <row r="22" spans="2:7" s="20" customFormat="1" ht="25.15" hidden="1" customHeight="1" x14ac:dyDescent="0.45">
      <c r="C22" s="9"/>
      <c r="D22" s="9"/>
      <c r="E22" s="30"/>
      <c r="F22" s="22"/>
      <c r="G22" s="31"/>
    </row>
    <row r="23" spans="2:7" s="20" customFormat="1" ht="25.15" hidden="1" customHeight="1" x14ac:dyDescent="0.45">
      <c r="C23" s="9"/>
      <c r="D23" s="9"/>
      <c r="E23" s="30"/>
      <c r="F23" s="22"/>
      <c r="G23" s="31"/>
    </row>
    <row r="24" spans="2:7" s="20" customFormat="1" ht="25.15" hidden="1" customHeight="1" x14ac:dyDescent="0.45">
      <c r="C24" s="9"/>
      <c r="D24" s="9"/>
      <c r="E24" s="30"/>
      <c r="F24" s="22"/>
      <c r="G24" s="31"/>
    </row>
    <row r="25" spans="2:7" s="20" customFormat="1" ht="25.15" hidden="1" customHeight="1" x14ac:dyDescent="0.45">
      <c r="C25" s="9"/>
      <c r="D25" s="9"/>
      <c r="E25" s="30"/>
      <c r="F25" s="22"/>
      <c r="G25" s="31"/>
    </row>
    <row r="26" spans="2:7" s="20" customFormat="1" ht="25" hidden="1" customHeight="1" x14ac:dyDescent="0.45">
      <c r="C26" s="9"/>
      <c r="D26" s="9"/>
      <c r="E26" s="30"/>
      <c r="F26" s="22"/>
      <c r="G26" s="31"/>
    </row>
    <row r="27" spans="2:7" s="20" customFormat="1" ht="25" hidden="1" customHeight="1" x14ac:dyDescent="0.45">
      <c r="C27" s="9"/>
      <c r="D27" s="9"/>
      <c r="E27" s="30"/>
      <c r="F27" s="22"/>
      <c r="G27" s="31"/>
    </row>
    <row r="28" spans="2:7" s="14" customFormat="1" ht="25" customHeight="1" x14ac:dyDescent="0.45">
      <c r="B28" s="10"/>
      <c r="C28" s="11"/>
      <c r="D28" s="11"/>
      <c r="E28" s="10"/>
      <c r="F28" s="12"/>
      <c r="G28" s="13" t="s">
        <v>18</v>
      </c>
    </row>
    <row r="29" spans="2:7" s="15" customFormat="1" ht="4" customHeight="1" x14ac:dyDescent="0.45">
      <c r="B29" s="18"/>
      <c r="C29" s="16"/>
      <c r="D29" s="16"/>
      <c r="F29" s="17"/>
    </row>
    <row r="31" spans="2:7" x14ac:dyDescent="0.45">
      <c r="E31" s="23"/>
    </row>
  </sheetData>
  <sheetProtection password="CC2F" sheet="1" objects="1" scenarios="1" selectLockedCells="1" selectUnlockedCells="1"/>
  <printOptions gridLines="1"/>
  <pageMargins left="0.34" right="0.21" top="0.35" bottom="0.41" header="0.25" footer="0.22"/>
  <pageSetup scale="130" orientation="landscape" r:id="rId1"/>
  <headerFooter alignWithMargins="0">
    <oddFooter>&amp;L&amp;8Printed @ &amp;T on &amp;D&amp;R&amp;8Tab: &amp;A   in File: 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/>
  <dimension ref="A1:AC29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R11" sqref="R11"/>
    </sheetView>
  </sheetViews>
  <sheetFormatPr defaultColWidth="8.8203125" defaultRowHeight="14.4" x14ac:dyDescent="0.55000000000000004"/>
  <cols>
    <col min="1" max="1" width="8.8203125" style="102"/>
    <col min="2" max="4" width="8.8203125" style="102" customWidth="1"/>
    <col min="5" max="5" width="27.46875" style="102" customWidth="1"/>
    <col min="6" max="8" width="8.8203125" style="102" customWidth="1"/>
    <col min="9" max="9" width="0.46875" style="103" customWidth="1"/>
    <col min="10" max="32" width="8.8203125" style="102" customWidth="1"/>
    <col min="33" max="16384" width="8.8203125" style="102"/>
  </cols>
  <sheetData>
    <row r="1" spans="1:29" x14ac:dyDescent="0.55000000000000004">
      <c r="A1" s="136" t="s">
        <v>159</v>
      </c>
      <c r="B1" s="101"/>
      <c r="C1" s="101"/>
      <c r="D1" s="101"/>
      <c r="F1" s="101"/>
      <c r="Y1" s="101"/>
      <c r="Z1" s="101"/>
    </row>
    <row r="2" spans="1:29" x14ac:dyDescent="0.55000000000000004">
      <c r="B2" s="101"/>
      <c r="C2" s="101"/>
      <c r="D2" s="101"/>
      <c r="F2" s="101"/>
      <c r="G2" s="101"/>
      <c r="Y2" s="101" t="s">
        <v>39</v>
      </c>
      <c r="Z2" s="101" t="s">
        <v>160</v>
      </c>
      <c r="AA2" s="101" t="s">
        <v>160</v>
      </c>
      <c r="AB2" s="101" t="s">
        <v>161</v>
      </c>
      <c r="AC2" s="101" t="s">
        <v>162</v>
      </c>
    </row>
    <row r="3" spans="1:29" x14ac:dyDescent="0.55000000000000004">
      <c r="B3" s="101"/>
      <c r="C3" s="101"/>
      <c r="D3" s="101"/>
      <c r="F3" s="101"/>
      <c r="G3" s="101"/>
      <c r="Y3" s="101" t="s">
        <v>164</v>
      </c>
      <c r="Z3" s="101" t="s">
        <v>163</v>
      </c>
      <c r="AA3" s="101" t="s">
        <v>165</v>
      </c>
      <c r="AB3" s="101" t="s">
        <v>39</v>
      </c>
      <c r="AC3" s="101" t="s">
        <v>39</v>
      </c>
    </row>
    <row r="4" spans="1:29" x14ac:dyDescent="0.55000000000000004">
      <c r="Y4" s="104">
        <f>+D4-B4</f>
        <v>0</v>
      </c>
      <c r="Z4" s="104" t="e">
        <f>DEGREES(ATAN(Y4/C4))</f>
        <v>#DIV/0!</v>
      </c>
      <c r="AA4" s="104" t="e">
        <f>90-Z4</f>
        <v>#DIV/0!</v>
      </c>
      <c r="AB4" s="104">
        <f>+SQRT(C4*C4+Y4*Y4)</f>
        <v>0</v>
      </c>
    </row>
    <row r="8" spans="1:29" ht="15.6" x14ac:dyDescent="0.6">
      <c r="B8" s="105" t="s">
        <v>166</v>
      </c>
    </row>
    <row r="12" spans="1:29" ht="15.6" x14ac:dyDescent="0.6">
      <c r="B12" s="105"/>
    </row>
    <row r="29" s="103" customFormat="1" ht="4.1500000000000004" customHeight="1" x14ac:dyDescent="0.55000000000000004"/>
  </sheetData>
  <sheetProtection password="CC2F" sheet="1" objects="1" scenarios="1"/>
  <printOptions gridLines="1"/>
  <pageMargins left="0.45" right="0.45" top="0.75" bottom="0.75" header="0.3" footer="0.3"/>
  <pageSetup scale="125" orientation="landscape" r:id="rId1"/>
  <headerFooter>
    <oddFooter>&amp;L&amp;"Times New Roman,Regular"&amp;8Printed @ &amp;T on &amp;D&amp;R&amp;"Times New Roman,Regular"&amp;8Tab: &amp;A in File: 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15</vt:i4>
      </vt:variant>
    </vt:vector>
  </HeadingPairs>
  <TitlesOfParts>
    <vt:vector size="21" baseType="lpstr">
      <vt:lpstr>WDI_Standard_Order_Form</vt:lpstr>
      <vt:lpstr>Octagon_Template</vt:lpstr>
      <vt:lpstr>Stool_Template</vt:lpstr>
      <vt:lpstr>Round_top_Template</vt:lpstr>
      <vt:lpstr>Round_top_Template_Extended</vt:lpstr>
      <vt:lpstr>Trapezoid_Template</vt:lpstr>
      <vt:lpstr>JK</vt:lpstr>
      <vt:lpstr>WDI_Standard_Order_Form!LS</vt:lpstr>
      <vt:lpstr>Page1</vt:lpstr>
      <vt:lpstr>Octagon_Template!Print_Area</vt:lpstr>
      <vt:lpstr>Round_top_Template!Print_Area</vt:lpstr>
      <vt:lpstr>Round_top_Template_Extended!Print_Area</vt:lpstr>
      <vt:lpstr>Stool_Template!Print_Area</vt:lpstr>
      <vt:lpstr>Trapezoid_Template!Print_Area</vt:lpstr>
      <vt:lpstr>WDI_Standard_Order_Form!Print_Area</vt:lpstr>
      <vt:lpstr>Octagon_Template!Print_Titles</vt:lpstr>
      <vt:lpstr>Round_top_Template!Print_Titles</vt:lpstr>
      <vt:lpstr>Round_top_Template_Extended!Print_Titles</vt:lpstr>
      <vt:lpstr>Stool_Template!Print_Titles</vt:lpstr>
      <vt:lpstr>Trapezoid_Template!Print_Titles</vt:lpstr>
      <vt:lpstr>WDI_Standard_Order_Form!Print_Titles</vt:lpstr>
    </vt:vector>
  </TitlesOfParts>
  <Company>Wood Design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Kohler</dc:creator>
  <cp:lastModifiedBy>Steve Moris</cp:lastModifiedBy>
  <cp:lastPrinted>2023-02-16T17:44:33Z</cp:lastPrinted>
  <dcterms:created xsi:type="dcterms:W3CDTF">2006-11-04T19:01:52Z</dcterms:created>
  <dcterms:modified xsi:type="dcterms:W3CDTF">2025-10-15T14:56:03Z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